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0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1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18\Navarrómetro 2018\Informe\"/>
    </mc:Choice>
  </mc:AlternateContent>
  <xr:revisionPtr revIDLastSave="0" documentId="10_ncr:100000_{8AE1AA5E-D49D-4CEB-B6A4-AE9FC5B3F518}" xr6:coauthVersionLast="31" xr6:coauthVersionMax="31" xr10:uidLastSave="{00000000-0000-0000-0000-000000000000}"/>
  <bookViews>
    <workbookView xWindow="0" yWindow="0" windowWidth="28800" windowHeight="12225" tabRatio="764" xr2:uid="{C74D194B-5A3A-45DF-BCD3-85BF624D2196}"/>
  </bookViews>
  <sheets>
    <sheet name="Hoja1" sheetId="15" r:id="rId1"/>
    <sheet name="P23_Ir a votar" sheetId="3" r:id="rId2"/>
    <sheet name="P23_2_Ir a votar x Variables" sheetId="4" r:id="rId3"/>
    <sheet name="P22_Pactos" sheetId="1" r:id="rId4"/>
    <sheet name="P28_1_Evitar Mayoría nac." sheetId="7" r:id="rId5"/>
    <sheet name="P28_1_1_Evitar Mayoría nac." sheetId="8" r:id="rId6"/>
    <sheet name="P28_2_Conseguir Mayoría nac. " sheetId="9" r:id="rId7"/>
    <sheet name="P28_2_1_Conseguir Mayoría nac." sheetId="10" r:id="rId8"/>
    <sheet name="P28_3_Uso de encuestas" sheetId="11" r:id="rId9"/>
    <sheet name="P28_3_1_Uso de encuestas" sheetId="12" r:id="rId10"/>
    <sheet name="P28_4_Candidato-a" sheetId="13" r:id="rId11"/>
    <sheet name="P28_4_1_Candidato-a" sheetId="14" r:id="rId12"/>
    <sheet name="Hoja3" sheetId="2" r:id="rId1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4" l="1"/>
  <c r="B8" i="14"/>
  <c r="B7" i="14"/>
  <c r="B6" i="14"/>
  <c r="B3" i="14"/>
  <c r="D33" i="13"/>
  <c r="D32" i="13"/>
  <c r="D9" i="13"/>
  <c r="B36" i="14" s="1"/>
  <c r="D8" i="13"/>
  <c r="B35" i="14" s="1"/>
  <c r="D7" i="13"/>
  <c r="B34" i="14" s="1"/>
  <c r="C34" i="14" l="1"/>
  <c r="C35" i="14" s="1"/>
  <c r="C36" i="14" s="1"/>
  <c r="C37" i="14" s="1"/>
  <c r="C33" i="14"/>
  <c r="C6" i="14"/>
  <c r="C7" i="14" s="1"/>
  <c r="C8" i="14" s="1"/>
  <c r="C9" i="14" s="1"/>
  <c r="C5" i="14"/>
  <c r="C49" i="11"/>
  <c r="B19" i="12"/>
  <c r="B20" i="12"/>
  <c r="B18" i="12"/>
  <c r="D21" i="11" l="1"/>
  <c r="B43" i="12" s="1"/>
  <c r="D20" i="11"/>
  <c r="B42" i="12" s="1"/>
  <c r="D19" i="11"/>
  <c r="B41" i="12" s="1"/>
  <c r="B26" i="12" l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B15" i="12"/>
  <c r="B14" i="12"/>
  <c r="B13" i="12"/>
  <c r="B12" i="12"/>
  <c r="B9" i="12"/>
  <c r="B8" i="12"/>
  <c r="B7" i="12"/>
  <c r="B6" i="12"/>
  <c r="B3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D49" i="11"/>
  <c r="D48" i="11"/>
  <c r="D16" i="11"/>
  <c r="B38" i="12" s="1"/>
  <c r="D15" i="11"/>
  <c r="B37" i="12" s="1"/>
  <c r="D14" i="11"/>
  <c r="B36" i="12" s="1"/>
  <c r="D13" i="11"/>
  <c r="B35" i="12" s="1"/>
  <c r="D10" i="11"/>
  <c r="B32" i="12" s="1"/>
  <c r="D9" i="11"/>
  <c r="B31" i="12" s="1"/>
  <c r="D8" i="11"/>
  <c r="B30" i="12" s="1"/>
  <c r="D7" i="11"/>
  <c r="B29" i="12" s="1"/>
  <c r="B30" i="10" l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B24" i="10"/>
  <c r="B23" i="10"/>
  <c r="B22" i="10"/>
  <c r="B21" i="10"/>
  <c r="B18" i="10"/>
  <c r="B17" i="10"/>
  <c r="B16" i="10"/>
  <c r="B15" i="10"/>
  <c r="B14" i="10"/>
  <c r="B13" i="10"/>
  <c r="B10" i="10"/>
  <c r="B9" i="10"/>
  <c r="B8" i="10"/>
  <c r="B7" i="10"/>
  <c r="B6" i="10"/>
  <c r="B3" i="10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D51" i="9"/>
  <c r="D50" i="9"/>
  <c r="D25" i="9"/>
  <c r="B51" i="10" s="1"/>
  <c r="D24" i="9"/>
  <c r="B50" i="10" s="1"/>
  <c r="D23" i="9"/>
  <c r="B49" i="10" s="1"/>
  <c r="D22" i="9"/>
  <c r="B48" i="10" s="1"/>
  <c r="D19" i="9"/>
  <c r="B45" i="10" s="1"/>
  <c r="D18" i="9"/>
  <c r="B44" i="10" s="1"/>
  <c r="D17" i="9"/>
  <c r="B43" i="10" s="1"/>
  <c r="D16" i="9"/>
  <c r="B42" i="10" s="1"/>
  <c r="D15" i="9"/>
  <c r="B41" i="10" s="1"/>
  <c r="D14" i="9"/>
  <c r="B40" i="10" s="1"/>
  <c r="D11" i="9"/>
  <c r="B37" i="10" s="1"/>
  <c r="D10" i="9"/>
  <c r="B36" i="10" s="1"/>
  <c r="D9" i="9"/>
  <c r="B35" i="10" s="1"/>
  <c r="D8" i="9"/>
  <c r="B34" i="10" s="1"/>
  <c r="D7" i="9"/>
  <c r="B33" i="10" s="1"/>
  <c r="D64" i="7" l="1"/>
  <c r="D63" i="7"/>
  <c r="B36" i="8"/>
  <c r="B37" i="8"/>
  <c r="B38" i="8"/>
  <c r="B35" i="8"/>
  <c r="B32" i="8"/>
  <c r="B28" i="8"/>
  <c r="B29" i="8"/>
  <c r="B30" i="8"/>
  <c r="B31" i="8"/>
  <c r="B27" i="8"/>
  <c r="B22" i="8"/>
  <c r="B23" i="8"/>
  <c r="B24" i="8"/>
  <c r="B21" i="8"/>
  <c r="B14" i="8"/>
  <c r="B15" i="8"/>
  <c r="B16" i="8"/>
  <c r="B17" i="8"/>
  <c r="B18" i="8"/>
  <c r="B13" i="8"/>
  <c r="B7" i="8"/>
  <c r="B8" i="8"/>
  <c r="B9" i="8"/>
  <c r="B10" i="8"/>
  <c r="B6" i="8"/>
  <c r="B3" i="8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B44" i="8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D39" i="7"/>
  <c r="B79" i="8" s="1"/>
  <c r="D38" i="7"/>
  <c r="B78" i="8" s="1"/>
  <c r="D37" i="7"/>
  <c r="B77" i="8" s="1"/>
  <c r="D36" i="7"/>
  <c r="B76" i="8" s="1"/>
  <c r="D33" i="7" l="1"/>
  <c r="B73" i="8" s="1"/>
  <c r="D32" i="7"/>
  <c r="B72" i="8" s="1"/>
  <c r="D31" i="7"/>
  <c r="B71" i="8" s="1"/>
  <c r="D30" i="7"/>
  <c r="B70" i="8" s="1"/>
  <c r="D29" i="7"/>
  <c r="B69" i="8" s="1"/>
  <c r="D28" i="7"/>
  <c r="B68" i="8" s="1"/>
  <c r="D25" i="7"/>
  <c r="B65" i="8" s="1"/>
  <c r="D24" i="7"/>
  <c r="B64" i="8" s="1"/>
  <c r="D23" i="7"/>
  <c r="B63" i="8" s="1"/>
  <c r="D22" i="7"/>
  <c r="B62" i="8" s="1"/>
  <c r="D19" i="7"/>
  <c r="B59" i="8" s="1"/>
  <c r="D18" i="7"/>
  <c r="B58" i="8" s="1"/>
  <c r="D17" i="7"/>
  <c r="B57" i="8" s="1"/>
  <c r="D16" i="7"/>
  <c r="B56" i="8" s="1"/>
  <c r="D15" i="7"/>
  <c r="B55" i="8" s="1"/>
  <c r="D14" i="7"/>
  <c r="B54" i="8" s="1"/>
  <c r="D8" i="7"/>
  <c r="B48" i="8" s="1"/>
  <c r="D9" i="7"/>
  <c r="B49" i="8" s="1"/>
  <c r="D10" i="7"/>
  <c r="B50" i="8" s="1"/>
  <c r="D11" i="7"/>
  <c r="B51" i="8" s="1"/>
  <c r="D7" i="7"/>
  <c r="B47" i="8" s="1"/>
  <c r="C29" i="4" l="1"/>
  <c r="C30" i="4"/>
  <c r="B42" i="4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B62" i="3" l="1"/>
  <c r="B61" i="3"/>
  <c r="B60" i="3"/>
  <c r="P19" i="3"/>
  <c r="J19" i="3"/>
  <c r="D19" i="3"/>
  <c r="D17" i="3"/>
  <c r="B45" i="3"/>
  <c r="B44" i="3"/>
  <c r="B43" i="3"/>
  <c r="G17" i="3"/>
  <c r="J14" i="3"/>
  <c r="I6" i="3"/>
  <c r="I7" i="3" s="1"/>
  <c r="J5" i="3"/>
  <c r="I5" i="3"/>
  <c r="J4" i="3"/>
  <c r="N15" i="3"/>
  <c r="P14" i="3"/>
  <c r="O5" i="3"/>
  <c r="O6" i="3" s="1"/>
  <c r="P4" i="3"/>
  <c r="J7" i="3" l="1"/>
  <c r="I8" i="3"/>
  <c r="J6" i="3"/>
  <c r="O7" i="3"/>
  <c r="P6" i="3"/>
  <c r="P5" i="3"/>
  <c r="I9" i="3" l="1"/>
  <c r="J8" i="3"/>
  <c r="O8" i="3"/>
  <c r="P7" i="3"/>
  <c r="I10" i="3" l="1"/>
  <c r="J9" i="3"/>
  <c r="O9" i="3"/>
  <c r="P8" i="3"/>
  <c r="I11" i="3" l="1"/>
  <c r="J10" i="3"/>
  <c r="O10" i="3"/>
  <c r="P9" i="3"/>
  <c r="J11" i="3" l="1"/>
  <c r="I12" i="3"/>
  <c r="O11" i="3"/>
  <c r="P10" i="3"/>
  <c r="I13" i="3" l="1"/>
  <c r="J13" i="3" s="1"/>
  <c r="J12" i="3"/>
  <c r="O12" i="3"/>
  <c r="P11" i="3"/>
  <c r="J17" i="3" l="1"/>
  <c r="O13" i="3"/>
  <c r="P13" i="3" s="1"/>
  <c r="P12" i="3"/>
  <c r="P17" i="3" l="1"/>
  <c r="B81" i="3" l="1"/>
  <c r="B85" i="3"/>
  <c r="D4" i="3"/>
  <c r="A127" i="3"/>
  <c r="A128" i="3" s="1"/>
  <c r="E126" i="3"/>
  <c r="D126" i="3"/>
  <c r="C126" i="3"/>
  <c r="B126" i="3"/>
  <c r="D87" i="3"/>
  <c r="C87" i="3"/>
  <c r="B87" i="3"/>
  <c r="C104" i="3" s="1"/>
  <c r="D86" i="3"/>
  <c r="C86" i="3"/>
  <c r="B86" i="3"/>
  <c r="D85" i="3"/>
  <c r="C85" i="3"/>
  <c r="D84" i="3"/>
  <c r="C84" i="3"/>
  <c r="B84" i="3"/>
  <c r="C101" i="3" s="1"/>
  <c r="D83" i="3"/>
  <c r="C83" i="3"/>
  <c r="B83" i="3"/>
  <c r="D82" i="3"/>
  <c r="C82" i="3"/>
  <c r="B82" i="3"/>
  <c r="D81" i="3"/>
  <c r="C81" i="3"/>
  <c r="D80" i="3"/>
  <c r="C80" i="3"/>
  <c r="B80" i="3"/>
  <c r="D79" i="3"/>
  <c r="C79" i="3"/>
  <c r="B79" i="3"/>
  <c r="D78" i="3"/>
  <c r="C78" i="3"/>
  <c r="B78" i="3"/>
  <c r="D77" i="3"/>
  <c r="C77" i="3"/>
  <c r="B77" i="3"/>
  <c r="D14" i="3"/>
  <c r="D13" i="3"/>
  <c r="D11" i="3"/>
  <c r="D10" i="3"/>
  <c r="D9" i="3"/>
  <c r="D7" i="3"/>
  <c r="D6" i="3"/>
  <c r="D5" i="3"/>
  <c r="C100" i="3" l="1"/>
  <c r="C97" i="3"/>
  <c r="C96" i="3"/>
  <c r="D8" i="3"/>
  <c r="B3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D12" i="3"/>
  <c r="C95" i="3"/>
  <c r="C99" i="3"/>
  <c r="C103" i="3"/>
  <c r="C94" i="3"/>
  <c r="C98" i="3"/>
  <c r="C102" i="3"/>
  <c r="E128" i="3"/>
  <c r="D128" i="3"/>
  <c r="C128" i="3"/>
  <c r="A129" i="3"/>
  <c r="B128" i="3"/>
  <c r="B94" i="3"/>
  <c r="B96" i="3"/>
  <c r="B98" i="3"/>
  <c r="B100" i="3"/>
  <c r="B102" i="3"/>
  <c r="B104" i="3"/>
  <c r="C90" i="3" s="1"/>
  <c r="C127" i="3"/>
  <c r="D127" i="3"/>
  <c r="B95" i="3"/>
  <c r="B97" i="3"/>
  <c r="B99" i="3"/>
  <c r="B101" i="3"/>
  <c r="B103" i="3"/>
  <c r="C89" i="3" s="1"/>
  <c r="E127" i="3"/>
  <c r="B127" i="3"/>
  <c r="D129" i="3" l="1"/>
  <c r="C129" i="3"/>
  <c r="A130" i="3"/>
  <c r="B129" i="3"/>
  <c r="E129" i="3"/>
  <c r="C130" i="3" l="1"/>
  <c r="A131" i="3"/>
  <c r="B130" i="3"/>
  <c r="E130" i="3"/>
  <c r="D130" i="3"/>
  <c r="A132" i="3" l="1"/>
  <c r="B131" i="3"/>
  <c r="E131" i="3"/>
  <c r="D131" i="3"/>
  <c r="C131" i="3"/>
  <c r="E132" i="3" l="1"/>
  <c r="D132" i="3"/>
  <c r="C132" i="3"/>
  <c r="A133" i="3"/>
  <c r="B132" i="3"/>
  <c r="D133" i="3" l="1"/>
  <c r="C133" i="3"/>
  <c r="A134" i="3"/>
  <c r="B133" i="3"/>
  <c r="E133" i="3"/>
  <c r="C134" i="3" l="1"/>
  <c r="A135" i="3"/>
  <c r="B134" i="3"/>
  <c r="E134" i="3"/>
  <c r="D134" i="3"/>
  <c r="A136" i="3" l="1"/>
  <c r="B135" i="3"/>
  <c r="E135" i="3"/>
  <c r="D135" i="3"/>
  <c r="C135" i="3"/>
  <c r="E136" i="3" l="1"/>
  <c r="E138" i="3" s="1"/>
  <c r="D136" i="3"/>
  <c r="D138" i="3" s="1"/>
  <c r="C136" i="3"/>
  <c r="C138" i="3" s="1"/>
  <c r="B136" i="3"/>
  <c r="B138" i="3" s="1"/>
  <c r="D39" i="2" l="1"/>
  <c r="D38" i="2"/>
  <c r="D37" i="2"/>
  <c r="D36" i="2"/>
  <c r="D30" i="2"/>
  <c r="D31" i="2"/>
  <c r="F28" i="2"/>
  <c r="F39" i="2" s="1"/>
  <c r="E28" i="2"/>
  <c r="E39" i="2" s="1"/>
  <c r="E31" i="2" l="1"/>
  <c r="E30" i="2"/>
  <c r="E36" i="2"/>
  <c r="E37" i="2"/>
  <c r="E38" i="2"/>
  <c r="G28" i="2"/>
  <c r="F31" i="2"/>
  <c r="F30" i="2"/>
  <c r="F36" i="2"/>
  <c r="F37" i="2"/>
  <c r="F38" i="2"/>
  <c r="G38" i="2" l="1"/>
  <c r="G37" i="2"/>
  <c r="G31" i="2"/>
  <c r="H28" i="2"/>
  <c r="G39" i="2"/>
  <c r="G36" i="2"/>
  <c r="G30" i="2"/>
  <c r="I28" i="2" l="1"/>
  <c r="H30" i="2"/>
  <c r="H31" i="2"/>
  <c r="H39" i="2"/>
  <c r="H38" i="2"/>
  <c r="H37" i="2"/>
  <c r="H36" i="2"/>
  <c r="I39" i="2" l="1"/>
  <c r="I38" i="2"/>
  <c r="I37" i="2"/>
  <c r="I36" i="2"/>
  <c r="I30" i="2"/>
  <c r="I31" i="2"/>
  <c r="J28" i="2"/>
  <c r="J39" i="2" l="1"/>
  <c r="J38" i="2"/>
  <c r="J37" i="2"/>
  <c r="J36" i="2"/>
  <c r="J30" i="2"/>
  <c r="J31" i="2"/>
  <c r="K28" i="2"/>
  <c r="K37" i="2" l="1"/>
  <c r="K31" i="2"/>
  <c r="L28" i="2"/>
  <c r="K39" i="2"/>
  <c r="K38" i="2"/>
  <c r="K36" i="2"/>
  <c r="K30" i="2"/>
  <c r="M28" i="2" l="1"/>
  <c r="L36" i="2"/>
  <c r="L31" i="2"/>
  <c r="L39" i="2"/>
  <c r="L38" i="2"/>
  <c r="L37" i="2"/>
  <c r="L30" i="2"/>
  <c r="N28" i="2" l="1"/>
  <c r="M39" i="2"/>
  <c r="M38" i="2"/>
  <c r="M37" i="2"/>
  <c r="M36" i="2"/>
  <c r="M30" i="2"/>
  <c r="M31" i="2"/>
  <c r="N39" i="2" l="1"/>
  <c r="P39" i="2" s="1"/>
  <c r="N38" i="2"/>
  <c r="P38" i="2" s="1"/>
  <c r="N37" i="2"/>
  <c r="P37" i="2" s="1"/>
  <c r="N36" i="2"/>
  <c r="N30" i="2"/>
  <c r="P30" i="2" s="1"/>
  <c r="N31" i="2"/>
  <c r="P31" i="2" s="1"/>
  <c r="P36" i="2" l="1"/>
</calcChain>
</file>

<file path=xl/sharedStrings.xml><?xml version="1.0" encoding="utf-8"?>
<sst xmlns="http://schemas.openxmlformats.org/spreadsheetml/2006/main" count="583" uniqueCount="188">
  <si>
    <t/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</si>
  <si>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</si>
  <si>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</si>
  <si>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</si>
  <si>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</si>
  <si>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</si>
  <si>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</si>
  <si>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</si>
  <si>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</si>
  <si>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</si>
  <si>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</si>
  <si>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Muy bien</t>
  </si>
  <si>
    <t>Recuento</t>
  </si>
  <si>
    <t>Residuo corregido</t>
  </si>
  <si>
    <t>% dentro de Zona</t>
  </si>
  <si>
    <t>% dentro de ¿Trabaja Vd. por cuenta propia o por cuenta ajena, es decir, es empleado o asalariado de otro?</t>
  </si>
  <si>
    <t>% TOTAL MUESTRA</t>
  </si>
  <si>
    <t>% TOTAL</t>
  </si>
  <si>
    <t>(Sin "No sabe"-"No contesta")</t>
  </si>
  <si>
    <t>MUY MALA</t>
  </si>
  <si>
    <t>MUY BUENA</t>
  </si>
  <si>
    <t>NS</t>
  </si>
  <si>
    <t>TOTAL</t>
  </si>
  <si>
    <t>NO RESPONDE</t>
  </si>
  <si>
    <t>NR</t>
  </si>
  <si>
    <t>TOTAL NOTA</t>
  </si>
  <si>
    <t>2018-2017</t>
  </si>
  <si>
    <t>2018-2016</t>
  </si>
  <si>
    <t>Han pasado más de tres años desde que tomara posesión el actual Gobierno de Navarra, ¿cuál de las siguientes frases se acerca más a su opinión sobre este?</t>
  </si>
  <si>
    <t>Este gobierno está resolviendo los problemas de Navarra</t>
  </si>
  <si>
    <t>Sabe cómo resolver los problemas, pero necesita más tiempo</t>
  </si>
  <si>
    <t>No sabe cómo resolverlos</t>
  </si>
  <si>
    <t>No es consciente de los problemas de Navarra</t>
  </si>
  <si>
    <t>VALORACIONES</t>
  </si>
  <si>
    <t>RESULTADO</t>
  </si>
  <si>
    <t xml:space="preserve">  Media</t>
  </si>
  <si>
    <t xml:space="preserve">  Pamplona</t>
  </si>
  <si>
    <t xml:space="preserve">  Sin formación-Primarios incompletos</t>
  </si>
  <si>
    <t xml:space="preserve">  Primarios (Obligatorios y ESO)</t>
  </si>
  <si>
    <t xml:space="preserve">  Secundarios</t>
  </si>
  <si>
    <t xml:space="preserve">  Superiores</t>
  </si>
  <si>
    <t>Trabaja por cuenta propia</t>
  </si>
  <si>
    <t>Trabaja por cuenta ajena</t>
  </si>
  <si>
    <t>Amo/a de Casa</t>
  </si>
  <si>
    <t>Jubilado/a, retirado/a, pensionista</t>
  </si>
  <si>
    <t>En paro</t>
  </si>
  <si>
    <t>Estudiante</t>
  </si>
  <si>
    <t>Con total seguridad no irá a votar</t>
  </si>
  <si>
    <t>Con total seguridad irá a votar</t>
  </si>
  <si>
    <t>¿IRÁ A VOTAR EN LAS PRÓXIMAS ELECCIONES?</t>
  </si>
  <si>
    <t>SEGURO QUE NO</t>
  </si>
  <si>
    <t>SEGURO QUE SÍ</t>
  </si>
  <si>
    <t>NO SABE</t>
  </si>
  <si>
    <t>80% y más de porbabilidad de ir a votar</t>
  </si>
  <si>
    <t>100% seguridad ir a votar</t>
  </si>
  <si>
    <t>80% y más irá a votar</t>
  </si>
  <si>
    <t>Pamplona</t>
  </si>
  <si>
    <t xml:space="preserve">  &lt; 2.000 habitantes</t>
  </si>
  <si>
    <t xml:space="preserve">  De 2.001 a 5.000</t>
  </si>
  <si>
    <t xml:space="preserve">  De 5.001 a 10.000</t>
  </si>
  <si>
    <t xml:space="preserve">  De 10.001 a 20.000</t>
  </si>
  <si>
    <t xml:space="preserve">  &gt;20.000 habitantes</t>
  </si>
  <si>
    <t xml:space="preserve">  Alta y Media alta</t>
  </si>
  <si>
    <t xml:space="preserve">  Media baja y Baja</t>
  </si>
  <si>
    <t>Habitat V: 0,120)</t>
  </si>
  <si>
    <t>Nivel de estudios (V: 0,132)</t>
  </si>
  <si>
    <t>Actividad (V: 0,133)</t>
  </si>
  <si>
    <t>Clase social (V: 0,135)</t>
  </si>
  <si>
    <t>TOTAL (N: 947)</t>
  </si>
  <si>
    <t>TOTAL (N: 670)</t>
  </si>
  <si>
    <t>Norte de Navarra</t>
  </si>
  <si>
    <t>Comarca de Pamplona</t>
  </si>
  <si>
    <t>Navarra Media</t>
  </si>
  <si>
    <t>Ribera de Navarra</t>
  </si>
  <si>
    <t>Gobierno de Geroa-Bai, EH-Bildu, Podemos e Izquierda-Ezquerra</t>
  </si>
  <si>
    <t>Gobierno de UPN, PP y Ciudadanos</t>
  </si>
  <si>
    <t>Otra fórmula distinta</t>
  </si>
  <si>
    <t>No sabe</t>
  </si>
  <si>
    <t>No contesta</t>
  </si>
  <si>
    <t>Posibles coaliciones</t>
  </si>
  <si>
    <t>Gobierno de UPN, PP y PSN</t>
  </si>
  <si>
    <t>Gobierno de UPN y PP en minoría, con abstención de PSN y Ciudadanos</t>
  </si>
  <si>
    <t>Puntuación &gt;8 en intención de ir a votar</t>
  </si>
  <si>
    <t>Sí</t>
  </si>
  <si>
    <t>No</t>
  </si>
  <si>
    <t>Número de casos</t>
  </si>
  <si>
    <t>TOTAL (en %)</t>
  </si>
  <si>
    <t>Hasta 2.000 habitantes</t>
  </si>
  <si>
    <t>De 2.001 a 5.000 habitantes</t>
  </si>
  <si>
    <t>De 5.001 a 10.000 habitantes</t>
  </si>
  <si>
    <t>De 10.001 a 20.000 habitantes</t>
  </si>
  <si>
    <t>Más de 20.000 habitantes</t>
  </si>
  <si>
    <t>Sin formación-Primarios incompletos</t>
  </si>
  <si>
    <t>Primarios (Obligatorios y ESO)</t>
  </si>
  <si>
    <t>Secundarios</t>
  </si>
  <si>
    <t>Superiores</t>
  </si>
  <si>
    <t>NC</t>
  </si>
  <si>
    <t>Evitar una mayoría nacionalista</t>
  </si>
  <si>
    <r>
      <t xml:space="preserve">ZONA </t>
    </r>
    <r>
      <rPr>
        <sz val="9"/>
        <color rgb="FF000000"/>
        <rFont val="Arial"/>
        <family val="2"/>
      </rPr>
      <t>(V: 0,195)</t>
    </r>
  </si>
  <si>
    <r>
      <t>HABITAT</t>
    </r>
    <r>
      <rPr>
        <sz val="9"/>
        <color indexed="8"/>
        <rFont val="Arial"/>
      </rPr>
      <t xml:space="preserve"> (V: 0,172)</t>
    </r>
  </si>
  <si>
    <r>
      <t xml:space="preserve">NIVEL DE ESTUDIOS </t>
    </r>
    <r>
      <rPr>
        <sz val="9"/>
        <color rgb="FF000000"/>
        <rFont val="Arial"/>
        <family val="2"/>
      </rPr>
      <t>(V: 0,106)</t>
    </r>
  </si>
  <si>
    <r>
      <rPr>
        <b/>
        <sz val="9"/>
        <color indexed="8"/>
        <rFont val="Arial"/>
        <family val="2"/>
      </rPr>
      <t>ACTIVIDAD</t>
    </r>
    <r>
      <rPr>
        <sz val="9"/>
        <color indexed="8"/>
        <rFont val="Arial"/>
      </rPr>
      <t xml:space="preserve"> (V: 0,123)</t>
    </r>
  </si>
  <si>
    <t xml:space="preserve">  De 16 a 29 años</t>
  </si>
  <si>
    <t xml:space="preserve">  De 30 a 49 años</t>
  </si>
  <si>
    <t xml:space="preserve">  De 50 a 64 años</t>
  </si>
  <si>
    <t xml:space="preserve">  Más de 65 años</t>
  </si>
  <si>
    <r>
      <t>EDAD</t>
    </r>
    <r>
      <rPr>
        <sz val="9"/>
        <color rgb="FF000000"/>
        <rFont val="Arial"/>
        <family val="2"/>
      </rPr>
      <t xml:space="preserve"> (V: 0,115)</t>
    </r>
  </si>
  <si>
    <t>TOTAL (N: 904)</t>
  </si>
  <si>
    <t>SÍ evitar una mayoría nacionalista</t>
  </si>
  <si>
    <t>NO evitar una mayoría nacionalista</t>
  </si>
  <si>
    <t>Intención de ir a votar: Puntuación '8' y más</t>
  </si>
  <si>
    <t>Intención votar: '8 y más'</t>
  </si>
  <si>
    <t>Gobierno - TOTAL</t>
  </si>
  <si>
    <t>Gobierno - '8 y más'</t>
  </si>
  <si>
    <t>Presidenta - '8 y más'</t>
  </si>
  <si>
    <t>Oposición - '8 y más'</t>
  </si>
  <si>
    <t>Presidenta - TOTAL</t>
  </si>
  <si>
    <t>Oposición - TOTAL</t>
  </si>
  <si>
    <t>Conseguir una mayoría nacionalista</t>
  </si>
  <si>
    <r>
      <t xml:space="preserve">ZONA </t>
    </r>
    <r>
      <rPr>
        <sz val="9"/>
        <color rgb="FF000000"/>
        <rFont val="Arial"/>
        <family val="2"/>
      </rPr>
      <t>(V: 0,138)</t>
    </r>
  </si>
  <si>
    <r>
      <t>HABITAT</t>
    </r>
    <r>
      <rPr>
        <sz val="9"/>
        <color indexed="8"/>
        <rFont val="Arial"/>
      </rPr>
      <t xml:space="preserve"> (V: 0,138)</t>
    </r>
  </si>
  <si>
    <r>
      <t xml:space="preserve">NIVEL DE ESTUDIOS </t>
    </r>
    <r>
      <rPr>
        <sz val="9"/>
        <color rgb="FF000000"/>
        <rFont val="Arial"/>
        <family val="2"/>
      </rPr>
      <t>(V: 0,096)</t>
    </r>
  </si>
  <si>
    <t>SÍ conseguir de nuevo una mayoría nacionalista</t>
  </si>
  <si>
    <t>NO conseguir de nuevo una mayoría nacionalista</t>
  </si>
  <si>
    <t>Han pasado más de tres años desde que tomara posesión el actual Gobierno de Navarra, ¿cuál de las siguientes frases se acerca más a su opinión sobre este? RESPUESTA: SÍ</t>
  </si>
  <si>
    <t>VALORACIÓN DEL GOBIERNO, LA PRESIDENTA Y LA OPOSICIÓN</t>
  </si>
  <si>
    <t>MEDIA FORAL</t>
  </si>
  <si>
    <t>Oposición - Media Foral</t>
  </si>
  <si>
    <t>Presidenta - Media Foral</t>
  </si>
  <si>
    <t>Gobierno - Media Foral</t>
  </si>
  <si>
    <t>Uso de encuestas en la toma de decisiones</t>
  </si>
  <si>
    <r>
      <t xml:space="preserve">NIVEL DE ESTUDIOS </t>
    </r>
    <r>
      <rPr>
        <sz val="9"/>
        <color rgb="FF000000"/>
        <rFont val="Arial"/>
        <family val="2"/>
      </rPr>
      <t>(V: 0,124)</t>
    </r>
  </si>
  <si>
    <r>
      <t>EDAD</t>
    </r>
    <r>
      <rPr>
        <sz val="9"/>
        <color rgb="FF000000"/>
        <rFont val="Arial"/>
        <family val="2"/>
      </rPr>
      <t xml:space="preserve"> (V: 0,149)</t>
    </r>
  </si>
  <si>
    <r>
      <t xml:space="preserve">LUGAR DE NACIMIENTO </t>
    </r>
    <r>
      <rPr>
        <sz val="9"/>
        <color rgb="FF000000"/>
        <rFont val="Arial"/>
        <family val="2"/>
      </rPr>
      <t>(V: 0,82)</t>
    </r>
  </si>
  <si>
    <t>Navarra</t>
  </si>
  <si>
    <t>Otras CC.AA.</t>
  </si>
  <si>
    <t>Fuera de España</t>
  </si>
  <si>
    <t xml:space="preserve">  Navarra</t>
  </si>
  <si>
    <t xml:space="preserve">  Otras CC.AA.</t>
  </si>
  <si>
    <t xml:space="preserve">  Fuera de España</t>
  </si>
  <si>
    <t>Televisión</t>
  </si>
  <si>
    <t>Radio</t>
  </si>
  <si>
    <t>Prensa escrita</t>
  </si>
  <si>
    <t>Redes sociales</t>
  </si>
  <si>
    <t>Otros</t>
  </si>
  <si>
    <t>TOTAL DE LA POBLACIÓN</t>
  </si>
  <si>
    <t>MEDIOS DE COMUNICACIÓN: 1ª OPCIÓN</t>
  </si>
  <si>
    <t>MEDIOS DE COMUNICACIÓN: 2ª OPCIÓN</t>
  </si>
  <si>
    <t>Candidato o Candidata</t>
  </si>
  <si>
    <t>¿Es importante o no a la hora de votar "Quien sea El candidato o candidata de cada partido"?</t>
  </si>
  <si>
    <t>Alta y Media alta</t>
  </si>
  <si>
    <t>Media</t>
  </si>
  <si>
    <t>Media baja y Baja</t>
  </si>
  <si>
    <r>
      <t xml:space="preserve">CLASE SOCIAL-AUTOINDICADA </t>
    </r>
    <r>
      <rPr>
        <sz val="9"/>
        <color rgb="FF000000"/>
        <rFont val="Arial"/>
        <family val="2"/>
      </rPr>
      <t>(V: 0,143)</t>
    </r>
  </si>
  <si>
    <t>Muy mal</t>
  </si>
  <si>
    <t>% dentro de ¿Es importante o no a la hora de votar "Quien sea El candidato o candidata de cada partido"?</t>
  </si>
  <si>
    <t>Ana Beltrán - TOTAL</t>
  </si>
  <si>
    <t>SI</t>
  </si>
  <si>
    <t>NO</t>
  </si>
  <si>
    <t>Ana Beltrán - Media Foral</t>
  </si>
  <si>
    <t>Ana Beltrán - '8 y más'</t>
  </si>
  <si>
    <t>Bakartxo Ruiz - '8 y más'</t>
  </si>
  <si>
    <t>Bakartxo Ruiz - TOTAL</t>
  </si>
  <si>
    <t>Bakartxo Ruiz - Media Foral</t>
  </si>
  <si>
    <t>Koldo Martínez - '8 y más'</t>
  </si>
  <si>
    <t>Koldo Martínez - TOTAL</t>
  </si>
  <si>
    <t>Koldo Martínez - Media Foral</t>
  </si>
  <si>
    <t>Javier Esparza - '8 y más'</t>
  </si>
  <si>
    <t>Javier Esparza - TOTAL</t>
  </si>
  <si>
    <t>Javier Esparza - Media Foral</t>
  </si>
  <si>
    <t>Marisa De Simón - '8 y más'</t>
  </si>
  <si>
    <t>Marisa De Simón - TOTAL</t>
  </si>
  <si>
    <t>Marisa De Simón - Media Foral</t>
  </si>
  <si>
    <t>María Chivite - '8 y más'</t>
  </si>
  <si>
    <t>María Chivite - TOTAL</t>
  </si>
  <si>
    <t>María Chivite - Media Foral</t>
  </si>
  <si>
    <t>Mikel Buill - '8 y más'</t>
  </si>
  <si>
    <t>Mikel Buill - TOTAL</t>
  </si>
  <si>
    <t>Mikel Buill - Media Foral</t>
  </si>
  <si>
    <t>Tabla cruzada ¿Es importante o no a la hora de votar "Quien sea El candidato o candidata de cada partido"?*¿Cómo valora su actuación política? Bakartxo Ruiz</t>
  </si>
  <si>
    <t>¿Cómo valora su actuación política? Bakartxo Ruiz</t>
  </si>
  <si>
    <t>P23. Intención de ir a votar en las próximas elecciones</t>
  </si>
  <si>
    <t>P22. Opinón de la ciudadanía sobre los posibles acuerdos post-electorales</t>
  </si>
  <si>
    <t>CAPÍTULO 6. LAS PRÓXIMAS ELECCIONES</t>
  </si>
  <si>
    <t>P28.1.Es importante a la hora de ir a votar… 'Evitar con su voto una mayoría nacionalista'</t>
  </si>
  <si>
    <t>P.28.2. Es importante a la hora de ir a votar…  'Conseguir de nuevo la mayoría nacionalista'</t>
  </si>
  <si>
    <t>P28.3. Es importante a la hora de ir a votar… 'Tener en cuenta lo que pronostican las encuestas electorales'</t>
  </si>
  <si>
    <t>P28.4. Es importante a la hora de ir a votar…  'Es importante quién sea el candidato o candidata de cada partido'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</si>
</sst>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0"/>
    <numFmt numFmtId="165" formatCode="###0.0%"/>
    <numFmt numFmtId="166" formatCode="####.0"/>
    <numFmt numFmtId="167" formatCode="###0.0"/>
    <numFmt numFmtId="168" formatCode="####.0%"/>
    <numFmt numFmtId="169" formatCode="0.0%"/>
    <numFmt numFmtId="170" formatCode="0.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9"/>
      <color indexed="8"/>
      <name val="Arial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sz val="9"/>
      <color indexed="12"/>
      <name val="Arial"/>
    </font>
    <font>
      <b/>
      <sz val="10"/>
      <color indexed="8"/>
      <name val="Arial"/>
      <family val="2"/>
    </font>
    <font>
      <b/>
      <sz val="18"/>
      <color theme="7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13"/>
      </right>
      <top/>
      <bottom style="thin">
        <color indexed="1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9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3"/>
    <xf numFmtId="0" fontId="4" fillId="0" borderId="10" xfId="3" applyFont="1" applyBorder="1" applyAlignment="1">
      <alignment horizontal="center" wrapText="1"/>
    </xf>
    <xf numFmtId="0" fontId="4" fillId="0" borderId="11" xfId="3" applyFont="1" applyBorder="1" applyAlignment="1">
      <alignment horizontal="center" wrapText="1"/>
    </xf>
    <xf numFmtId="0" fontId="4" fillId="0" borderId="3" xfId="3" applyFont="1" applyBorder="1" applyAlignment="1">
      <alignment horizontal="left" vertical="top" wrapText="1"/>
    </xf>
    <xf numFmtId="164" fontId="4" fillId="0" borderId="15" xfId="3" applyNumberFormat="1" applyFont="1" applyBorder="1" applyAlignment="1">
      <alignment horizontal="right" vertical="center"/>
    </xf>
    <xf numFmtId="164" fontId="4" fillId="0" borderId="16" xfId="3" applyNumberFormat="1" applyFont="1" applyBorder="1" applyAlignment="1">
      <alignment horizontal="right" vertical="center"/>
    </xf>
    <xf numFmtId="164" fontId="4" fillId="0" borderId="17" xfId="3" applyNumberFormat="1" applyFont="1" applyBorder="1" applyAlignment="1">
      <alignment horizontal="right" vertical="center"/>
    </xf>
    <xf numFmtId="0" fontId="4" fillId="0" borderId="19" xfId="3" applyFont="1" applyBorder="1" applyAlignment="1">
      <alignment horizontal="left" vertical="top" wrapText="1"/>
    </xf>
    <xf numFmtId="165" fontId="4" fillId="0" borderId="20" xfId="3" applyNumberFormat="1" applyFont="1" applyBorder="1" applyAlignment="1">
      <alignment horizontal="right" vertical="center"/>
    </xf>
    <xf numFmtId="165" fontId="4" fillId="0" borderId="21" xfId="3" applyNumberFormat="1" applyFont="1" applyBorder="1" applyAlignment="1">
      <alignment horizontal="right" vertical="center"/>
    </xf>
    <xf numFmtId="165" fontId="4" fillId="0" borderId="22" xfId="3" applyNumberFormat="1" applyFont="1" applyBorder="1" applyAlignment="1">
      <alignment horizontal="right" vertical="center"/>
    </xf>
    <xf numFmtId="0" fontId="4" fillId="0" borderId="24" xfId="3" applyFont="1" applyBorder="1" applyAlignment="1">
      <alignment horizontal="left" vertical="top" wrapText="1"/>
    </xf>
    <xf numFmtId="167" fontId="4" fillId="0" borderId="26" xfId="3" applyNumberFormat="1" applyFont="1" applyBorder="1" applyAlignment="1">
      <alignment horizontal="right" vertical="center"/>
    </xf>
    <xf numFmtId="166" fontId="4" fillId="0" borderId="26" xfId="3" applyNumberFormat="1" applyFont="1" applyBorder="1" applyAlignment="1">
      <alignment horizontal="right" vertical="center"/>
    </xf>
    <xf numFmtId="0" fontId="4" fillId="0" borderId="27" xfId="3" applyFont="1" applyBorder="1" applyAlignment="1">
      <alignment horizontal="left" vertical="center" wrapText="1"/>
    </xf>
    <xf numFmtId="164" fontId="4" fillId="0" borderId="20" xfId="3" applyNumberFormat="1" applyFont="1" applyBorder="1" applyAlignment="1">
      <alignment horizontal="right" vertical="center"/>
    </xf>
    <xf numFmtId="164" fontId="4" fillId="0" borderId="21" xfId="3" applyNumberFormat="1" applyFont="1" applyBorder="1" applyAlignment="1">
      <alignment horizontal="right" vertical="center"/>
    </xf>
    <xf numFmtId="164" fontId="4" fillId="0" borderId="22" xfId="3" applyNumberFormat="1" applyFont="1" applyBorder="1" applyAlignment="1">
      <alignment horizontal="right" vertical="center"/>
    </xf>
    <xf numFmtId="168" fontId="4" fillId="0" borderId="21" xfId="3" applyNumberFormat="1" applyFont="1" applyBorder="1" applyAlignment="1">
      <alignment horizontal="right" vertical="center"/>
    </xf>
    <xf numFmtId="167" fontId="4" fillId="0" borderId="25" xfId="3" applyNumberFormat="1" applyFont="1" applyBorder="1" applyAlignment="1">
      <alignment horizontal="right" vertical="center"/>
    </xf>
    <xf numFmtId="0" fontId="4" fillId="0" borderId="9" xfId="3" applyFont="1" applyBorder="1" applyAlignment="1">
      <alignment horizontal="left" vertical="top" wrapText="1"/>
    </xf>
    <xf numFmtId="165" fontId="4" fillId="0" borderId="29" xfId="3" applyNumberFormat="1" applyFont="1" applyBorder="1" applyAlignment="1">
      <alignment horizontal="right" vertical="center"/>
    </xf>
    <xf numFmtId="165" fontId="4" fillId="0" borderId="30" xfId="3" applyNumberFormat="1" applyFont="1" applyBorder="1" applyAlignment="1">
      <alignment horizontal="right" vertical="center"/>
    </xf>
    <xf numFmtId="168" fontId="4" fillId="0" borderId="30" xfId="3" applyNumberFormat="1" applyFont="1" applyBorder="1" applyAlignment="1">
      <alignment horizontal="right" vertical="center"/>
    </xf>
    <xf numFmtId="165" fontId="4" fillId="0" borderId="31" xfId="3" applyNumberFormat="1" applyFont="1" applyBorder="1" applyAlignment="1">
      <alignment horizontal="right" vertical="center"/>
    </xf>
    <xf numFmtId="0" fontId="4" fillId="0" borderId="28" xfId="3" applyFont="1" applyBorder="1" applyAlignment="1">
      <alignment vertical="top" wrapText="1"/>
    </xf>
    <xf numFmtId="0" fontId="4" fillId="0" borderId="23" xfId="3" applyFont="1" applyBorder="1" applyAlignment="1">
      <alignment vertical="top" wrapText="1"/>
    </xf>
    <xf numFmtId="0" fontId="0" fillId="0" borderId="0" xfId="0" applyAlignment="1">
      <alignment horizontal="center"/>
    </xf>
    <xf numFmtId="2" fontId="0" fillId="0" borderId="0" xfId="0" applyNumberFormat="1"/>
    <xf numFmtId="0" fontId="5" fillId="0" borderId="0" xfId="0" applyFont="1" applyFill="1" applyAlignment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8" fillId="0" borderId="0" xfId="0" applyNumberFormat="1" applyFont="1" applyBorder="1" applyAlignment="1">
      <alignment horizontal="center" vertical="center"/>
    </xf>
    <xf numFmtId="169" fontId="8" fillId="0" borderId="37" xfId="0" applyNumberFormat="1" applyFont="1" applyBorder="1" applyAlignment="1">
      <alignment horizontal="right" vertical="center"/>
    </xf>
    <xf numFmtId="169" fontId="8" fillId="0" borderId="35" xfId="0" applyNumberFormat="1" applyFont="1" applyBorder="1" applyAlignment="1">
      <alignment horizontal="right" vertical="center"/>
    </xf>
    <xf numFmtId="2" fontId="8" fillId="0" borderId="3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169" fontId="8" fillId="0" borderId="38" xfId="0" applyNumberFormat="1" applyFont="1" applyBorder="1" applyAlignment="1">
      <alignment horizontal="right" vertical="center"/>
    </xf>
    <xf numFmtId="169" fontId="8" fillId="0" borderId="36" xfId="0" applyNumberFormat="1" applyFont="1" applyBorder="1" applyAlignment="1">
      <alignment horizontal="right" vertical="center"/>
    </xf>
    <xf numFmtId="2" fontId="8" fillId="0" borderId="36" xfId="0" applyNumberFormat="1" applyFont="1" applyBorder="1" applyAlignment="1">
      <alignment horizontal="right" vertical="center"/>
    </xf>
    <xf numFmtId="169" fontId="8" fillId="0" borderId="39" xfId="0" applyNumberFormat="1" applyFont="1" applyBorder="1" applyAlignment="1">
      <alignment horizontal="right" vertical="center"/>
    </xf>
    <xf numFmtId="169" fontId="8" fillId="0" borderId="40" xfId="0" applyNumberFormat="1" applyFont="1" applyBorder="1" applyAlignment="1">
      <alignment horizontal="right" vertical="center"/>
    </xf>
    <xf numFmtId="2" fontId="8" fillId="0" borderId="40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69" fontId="8" fillId="0" borderId="0" xfId="0" applyNumberFormat="1" applyFont="1" applyBorder="1" applyAlignment="1">
      <alignment horizontal="left" vertical="center"/>
    </xf>
    <xf numFmtId="169" fontId="8" fillId="0" borderId="0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169" fontId="8" fillId="0" borderId="4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169" fontId="8" fillId="0" borderId="42" xfId="0" applyNumberFormat="1" applyFont="1" applyBorder="1" applyAlignment="1">
      <alignment horizontal="right" vertical="center"/>
    </xf>
    <xf numFmtId="169" fontId="9" fillId="0" borderId="0" xfId="0" applyNumberFormat="1" applyFont="1"/>
    <xf numFmtId="0" fontId="9" fillId="0" borderId="0" xfId="0" applyFont="1"/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42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9" fontId="0" fillId="0" borderId="0" xfId="0" applyNumberFormat="1"/>
    <xf numFmtId="0" fontId="0" fillId="0" borderId="0" xfId="0" applyFill="1"/>
    <xf numFmtId="0" fontId="3" fillId="0" borderId="0" xfId="4" applyFont="1" applyBorder="1" applyAlignment="1">
      <alignment vertical="center" wrapText="1"/>
    </xf>
    <xf numFmtId="0" fontId="2" fillId="0" borderId="0" xfId="5"/>
    <xf numFmtId="0" fontId="2" fillId="0" borderId="0" xfId="6"/>
    <xf numFmtId="0" fontId="2" fillId="0" borderId="0" xfId="4"/>
    <xf numFmtId="0" fontId="10" fillId="0" borderId="0" xfId="0" applyFont="1" applyAlignment="1">
      <alignment horizontal="center"/>
    </xf>
    <xf numFmtId="169" fontId="8" fillId="0" borderId="43" xfId="0" applyNumberFormat="1" applyFont="1" applyBorder="1" applyAlignment="1">
      <alignment horizontal="right" vertical="center"/>
    </xf>
    <xf numFmtId="169" fontId="8" fillId="0" borderId="44" xfId="0" applyNumberFormat="1" applyFont="1" applyBorder="1" applyAlignment="1">
      <alignment horizontal="right" vertical="center"/>
    </xf>
    <xf numFmtId="169" fontId="0" fillId="0" borderId="0" xfId="2" applyNumberFormat="1" applyFont="1"/>
    <xf numFmtId="0" fontId="8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169" fontId="8" fillId="0" borderId="35" xfId="2" applyNumberFormat="1" applyFont="1" applyBorder="1" applyAlignment="1">
      <alignment horizontal="center" vertical="center"/>
    </xf>
    <xf numFmtId="169" fontId="8" fillId="0" borderId="36" xfId="2" applyNumberFormat="1" applyFont="1" applyBorder="1" applyAlignment="1">
      <alignment horizontal="center" vertical="center"/>
    </xf>
    <xf numFmtId="169" fontId="8" fillId="0" borderId="40" xfId="2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2" fontId="13" fillId="0" borderId="0" xfId="0" applyNumberFormat="1" applyFont="1" applyAlignment="1">
      <alignment horizontal="center" vertical="center" wrapText="1"/>
    </xf>
    <xf numFmtId="169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2" fontId="14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2" fontId="8" fillId="0" borderId="43" xfId="0" applyNumberFormat="1" applyFont="1" applyBorder="1" applyAlignment="1">
      <alignment horizontal="right" vertical="center"/>
    </xf>
    <xf numFmtId="2" fontId="8" fillId="0" borderId="44" xfId="0" applyNumberFormat="1" applyFont="1" applyBorder="1" applyAlignment="1">
      <alignment horizontal="right" vertical="center"/>
    </xf>
    <xf numFmtId="2" fontId="8" fillId="0" borderId="41" xfId="0" applyNumberFormat="1" applyFont="1" applyFill="1" applyBorder="1" applyAlignment="1">
      <alignment horizontal="right" vertical="center"/>
    </xf>
    <xf numFmtId="170" fontId="8" fillId="0" borderId="35" xfId="0" applyNumberFormat="1" applyFont="1" applyBorder="1" applyAlignment="1">
      <alignment horizontal="right" vertical="center"/>
    </xf>
    <xf numFmtId="170" fontId="8" fillId="0" borderId="36" xfId="0" applyNumberFormat="1" applyFont="1" applyBorder="1" applyAlignment="1">
      <alignment horizontal="right" vertical="center"/>
    </xf>
    <xf numFmtId="170" fontId="8" fillId="0" borderId="40" xfId="0" applyNumberFormat="1" applyFont="1" applyBorder="1" applyAlignment="1">
      <alignment horizontal="right" vertical="center"/>
    </xf>
    <xf numFmtId="170" fontId="3" fillId="0" borderId="0" xfId="4" applyNumberFormat="1" applyFont="1" applyBorder="1" applyAlignment="1">
      <alignment vertical="center" wrapText="1"/>
    </xf>
    <xf numFmtId="170" fontId="0" fillId="0" borderId="0" xfId="0" applyNumberFormat="1"/>
    <xf numFmtId="170" fontId="0" fillId="0" borderId="0" xfId="0" applyNumberFormat="1" applyFill="1"/>
    <xf numFmtId="170" fontId="3" fillId="0" borderId="42" xfId="4" applyNumberFormat="1" applyFont="1" applyBorder="1" applyAlignment="1">
      <alignment vertical="center" wrapText="1"/>
    </xf>
    <xf numFmtId="10" fontId="8" fillId="0" borderId="0" xfId="2" applyNumberFormat="1" applyFont="1" applyBorder="1" applyAlignment="1">
      <alignment horizontal="center" vertical="center"/>
    </xf>
    <xf numFmtId="43" fontId="0" fillId="0" borderId="0" xfId="1" applyFont="1"/>
    <xf numFmtId="0" fontId="2" fillId="0" borderId="0" xfId="7"/>
    <xf numFmtId="0" fontId="0" fillId="0" borderId="0" xfId="0" applyAlignment="1">
      <alignment horizontal="center" wrapText="1"/>
    </xf>
    <xf numFmtId="0" fontId="4" fillId="0" borderId="0" xfId="7" applyFont="1" applyBorder="1" applyAlignment="1">
      <alignment horizontal="left" vertical="top" wrapText="1"/>
    </xf>
    <xf numFmtId="169" fontId="0" fillId="0" borderId="0" xfId="2" applyNumberFormat="1" applyFont="1" applyAlignment="1">
      <alignment vertical="center"/>
    </xf>
    <xf numFmtId="0" fontId="0" fillId="0" borderId="0" xfId="0" applyBorder="1"/>
    <xf numFmtId="0" fontId="4" fillId="0" borderId="0" xfId="7" applyFont="1" applyBorder="1" applyAlignment="1">
      <alignment horizontal="center" wrapText="1"/>
    </xf>
    <xf numFmtId="165" fontId="4" fillId="0" borderId="0" xfId="7" applyNumberFormat="1" applyFont="1" applyBorder="1" applyAlignment="1">
      <alignment horizontal="right" vertical="center"/>
    </xf>
    <xf numFmtId="0" fontId="15" fillId="0" borderId="0" xfId="8"/>
    <xf numFmtId="0" fontId="17" fillId="0" borderId="0" xfId="0" applyFont="1"/>
    <xf numFmtId="0" fontId="11" fillId="0" borderId="0" xfId="0" applyFont="1"/>
    <xf numFmtId="0" fontId="19" fillId="0" borderId="0" xfId="9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167" fontId="21" fillId="0" borderId="0" xfId="10" applyNumberFormat="1" applyFont="1" applyBorder="1" applyAlignment="1">
      <alignment horizontal="center" vertical="center"/>
    </xf>
    <xf numFmtId="0" fontId="12" fillId="0" borderId="0" xfId="0" applyFont="1"/>
    <xf numFmtId="169" fontId="4" fillId="0" borderId="0" xfId="2" applyNumberFormat="1" applyFont="1" applyBorder="1" applyAlignment="1">
      <alignment horizontal="center" vertical="center"/>
    </xf>
    <xf numFmtId="164" fontId="4" fillId="0" borderId="0" xfId="10" applyNumberFormat="1" applyFont="1" applyBorder="1" applyAlignment="1">
      <alignment horizontal="center" vertical="center"/>
    </xf>
    <xf numFmtId="0" fontId="2" fillId="0" borderId="0" xfId="10" applyFont="1"/>
    <xf numFmtId="164" fontId="21" fillId="0" borderId="0" xfId="10" applyNumberFormat="1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6" fillId="0" borderId="0" xfId="11" applyFont="1" applyBorder="1" applyAlignment="1">
      <alignment vertical="top" wrapText="1"/>
    </xf>
    <xf numFmtId="165" fontId="16" fillId="0" borderId="0" xfId="11" applyNumberFormat="1" applyFont="1" applyBorder="1" applyAlignment="1">
      <alignment horizontal="center" vertical="center"/>
    </xf>
    <xf numFmtId="164" fontId="16" fillId="0" borderId="0" xfId="11" applyNumberFormat="1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4" fillId="0" borderId="0" xfId="10" applyFont="1" applyBorder="1" applyAlignment="1">
      <alignment vertical="top" wrapText="1"/>
    </xf>
    <xf numFmtId="165" fontId="4" fillId="0" borderId="0" xfId="12" applyNumberFormat="1" applyFont="1" applyBorder="1" applyAlignment="1">
      <alignment horizontal="center" vertical="center"/>
    </xf>
    <xf numFmtId="164" fontId="4" fillId="0" borderId="0" xfId="12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12" applyFont="1" applyBorder="1" applyAlignment="1">
      <alignment vertical="top" wrapText="1"/>
    </xf>
    <xf numFmtId="169" fontId="13" fillId="0" borderId="0" xfId="0" applyNumberFormat="1" applyFont="1" applyAlignment="1">
      <alignment horizontal="center"/>
    </xf>
    <xf numFmtId="0" fontId="23" fillId="0" borderId="0" xfId="0" applyFont="1" applyBorder="1" applyAlignment="1">
      <alignment vertical="center" wrapText="1"/>
    </xf>
    <xf numFmtId="165" fontId="4" fillId="0" borderId="0" xfId="10" applyNumberFormat="1" applyFont="1" applyBorder="1" applyAlignment="1">
      <alignment horizontal="right" vertical="center"/>
    </xf>
    <xf numFmtId="164" fontId="4" fillId="0" borderId="0" xfId="10" applyNumberFormat="1" applyFont="1" applyBorder="1" applyAlignment="1">
      <alignment horizontal="right" vertical="center"/>
    </xf>
    <xf numFmtId="0" fontId="2" fillId="0" borderId="0" xfId="10"/>
    <xf numFmtId="0" fontId="19" fillId="0" borderId="0" xfId="9" applyFont="1" applyBorder="1" applyAlignment="1">
      <alignment wrapText="1"/>
    </xf>
    <xf numFmtId="0" fontId="15" fillId="0" borderId="0" xfId="11"/>
    <xf numFmtId="0" fontId="26" fillId="0" borderId="45" xfId="11" applyFont="1" applyBorder="1" applyAlignment="1">
      <alignment horizontal="center" wrapText="1"/>
    </xf>
    <xf numFmtId="165" fontId="17" fillId="0" borderId="0" xfId="0" applyNumberFormat="1" applyFont="1"/>
    <xf numFmtId="0" fontId="18" fillId="0" borderId="0" xfId="0" applyFont="1" applyAlignment="1"/>
    <xf numFmtId="0" fontId="25" fillId="0" borderId="0" xfId="0" applyFont="1" applyAlignment="1">
      <alignment horizontal="center"/>
    </xf>
    <xf numFmtId="169" fontId="13" fillId="0" borderId="0" xfId="2" applyNumberFormat="1" applyFont="1" applyAlignment="1">
      <alignment horizontal="center" vertical="center" wrapText="1"/>
    </xf>
    <xf numFmtId="169" fontId="14" fillId="0" borderId="0" xfId="2" applyNumberFormat="1" applyFont="1" applyAlignment="1">
      <alignment horizontal="center" vertical="center"/>
    </xf>
    <xf numFmtId="169" fontId="13" fillId="0" borderId="0" xfId="2" applyNumberFormat="1" applyFont="1" applyAlignment="1">
      <alignment horizontal="right" vertical="center" wrapText="1"/>
    </xf>
    <xf numFmtId="169" fontId="0" fillId="0" borderId="0" xfId="2" applyNumberFormat="1" applyFont="1" applyAlignment="1">
      <alignment horizontal="right"/>
    </xf>
    <xf numFmtId="0" fontId="27" fillId="0" borderId="0" xfId="9" applyFont="1" applyBorder="1" applyAlignment="1">
      <alignment horizontal="center" wrapText="1"/>
    </xf>
    <xf numFmtId="0" fontId="4" fillId="0" borderId="0" xfId="3" applyFont="1" applyBorder="1" applyAlignment="1">
      <alignment vertical="top" wrapText="1"/>
    </xf>
    <xf numFmtId="0" fontId="4" fillId="0" borderId="7" xfId="3" applyFont="1" applyBorder="1" applyAlignment="1">
      <alignment vertical="top" wrapText="1"/>
    </xf>
    <xf numFmtId="0" fontId="4" fillId="0" borderId="8" xfId="3" applyFont="1" applyBorder="1" applyAlignment="1">
      <alignment vertical="top" wrapText="1"/>
    </xf>
    <xf numFmtId="0" fontId="4" fillId="0" borderId="18" xfId="3" applyFont="1" applyBorder="1" applyAlignment="1">
      <alignment vertical="top" wrapText="1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15" fillId="0" borderId="0" xfId="13"/>
    <xf numFmtId="0" fontId="16" fillId="0" borderId="0" xfId="13" applyFont="1" applyBorder="1" applyAlignment="1">
      <alignment vertical="top" wrapText="1"/>
    </xf>
    <xf numFmtId="165" fontId="16" fillId="0" borderId="0" xfId="13" applyNumberFormat="1" applyFont="1" applyBorder="1" applyAlignment="1">
      <alignment horizontal="right" vertical="center"/>
    </xf>
    <xf numFmtId="0" fontId="17" fillId="0" borderId="0" xfId="0" applyFont="1" applyBorder="1"/>
    <xf numFmtId="169" fontId="17" fillId="0" borderId="0" xfId="0" applyNumberFormat="1" applyFont="1"/>
    <xf numFmtId="166" fontId="4" fillId="0" borderId="25" xfId="3" applyNumberFormat="1" applyFont="1" applyBorder="1" applyAlignment="1">
      <alignment horizontal="right" vertical="center"/>
    </xf>
    <xf numFmtId="0" fontId="13" fillId="0" borderId="0" xfId="0" applyFont="1"/>
    <xf numFmtId="2" fontId="0" fillId="5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19" fillId="0" borderId="0" xfId="9" applyFont="1" applyBorder="1" applyAlignment="1">
      <alignment horizontal="center" wrapText="1"/>
    </xf>
    <xf numFmtId="0" fontId="27" fillId="0" borderId="0" xfId="9" applyFont="1" applyBorder="1" applyAlignment="1">
      <alignment horizontal="center" wrapText="1"/>
    </xf>
    <xf numFmtId="0" fontId="4" fillId="0" borderId="28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7" xfId="3" applyFont="1" applyBorder="1" applyAlignment="1">
      <alignment horizontal="left" vertical="top" wrapText="1"/>
    </xf>
    <xf numFmtId="0" fontId="4" fillId="0" borderId="8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0" fontId="4" fillId="0" borderId="3" xfId="3" applyFont="1" applyBorder="1" applyAlignment="1">
      <alignment horizontal="left" wrapText="1"/>
    </xf>
    <xf numFmtId="0" fontId="4" fillId="0" borderId="7" xfId="3" applyFont="1" applyBorder="1" applyAlignment="1">
      <alignment horizontal="left" wrapText="1"/>
    </xf>
    <xf numFmtId="0" fontId="4" fillId="0" borderId="8" xfId="3" applyFont="1" applyBorder="1" applyAlignment="1">
      <alignment horizontal="left" wrapText="1"/>
    </xf>
    <xf numFmtId="0" fontId="4" fillId="0" borderId="9" xfId="3" applyFont="1" applyBorder="1" applyAlignment="1">
      <alignment horizontal="left" wrapText="1"/>
    </xf>
    <xf numFmtId="0" fontId="4" fillId="0" borderId="4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4" fillId="0" borderId="6" xfId="3" applyFont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0" fontId="4" fillId="0" borderId="13" xfId="3" applyFont="1" applyBorder="1" applyAlignment="1">
      <alignment horizontal="left" vertical="top" wrapText="1"/>
    </xf>
    <xf numFmtId="0" fontId="4" fillId="0" borderId="18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  <xf numFmtId="0" fontId="4" fillId="0" borderId="23" xfId="3" applyFont="1" applyBorder="1" applyAlignment="1">
      <alignment horizontal="left" vertical="top" wrapText="1"/>
    </xf>
    <xf numFmtId="0" fontId="0" fillId="3" borderId="0" xfId="0" applyFill="1"/>
    <xf numFmtId="0" fontId="28" fillId="3" borderId="0" xfId="0" applyFont="1" applyFill="1"/>
    <xf numFmtId="0" fontId="30" fillId="3" borderId="0" xfId="14" applyFont="1" applyFill="1"/>
  </cellXfs>
  <cellStyles count="15">
    <cellStyle name="Hipervínculo" xfId="14" builtinId="8"/>
    <cellStyle name="Millares" xfId="1" builtinId="3"/>
    <cellStyle name="Normal" xfId="0" builtinId="0"/>
    <cellStyle name="Normal_Hoja2" xfId="10" xr:uid="{0DC62FB2-DAFB-4C3F-80B5-59042C1B89BF}"/>
    <cellStyle name="Normal_Hoja3" xfId="3" xr:uid="{2FFC175C-97DD-4435-8616-654DC5586269}"/>
    <cellStyle name="Normal_P1_Sit Econ" xfId="9" xr:uid="{18C90CB3-A3E7-464B-A15D-70EC18F1F3DD}"/>
    <cellStyle name="Normal_P13_Ubicac. ideológica" xfId="4" xr:uid="{44B467DB-629E-4688-A4D1-CDD096BDE6A8}"/>
    <cellStyle name="Normal_P17_Calific. Activ. GN" xfId="6" xr:uid="{01286823-39AD-40AD-A2A9-1B7BD2EDB565}"/>
    <cellStyle name="Normal_P18_Calific. Presidenta" xfId="5" xr:uid="{DB490568-BB9D-4D4D-96A6-35662B7AC052}"/>
    <cellStyle name="Normal_P2_Situac econ Nav (2)" xfId="11" xr:uid="{FE678380-1941-4DE3-8DE9-1BEABCE11747}"/>
    <cellStyle name="Normal_P2_Situac econ Nav (2)_1" xfId="12" xr:uid="{626BD9FF-D479-4FB1-8758-58AE74404B6E}"/>
    <cellStyle name="Normal_P22_Pactos" xfId="7" xr:uid="{DC635BFB-B23B-4409-AA67-D50ECC89DD07}"/>
    <cellStyle name="Normal_P28_1_Mayoría nacionalista" xfId="8" xr:uid="{04905462-D9C4-4E50-BCA5-D9ACF0545D16}"/>
    <cellStyle name="Normal_P28_3_Uso de encuestas" xfId="13" xr:uid="{7F8545D0-EEE0-4E8D-88A3-D4E8F6F69E4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'P23_Ir a votar'!$B$76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'P23_Ir a votar'!$A$77:$A$87</c:f>
              <c:strCache>
                <c:ptCount val="11"/>
                <c:pt idx="0">
                  <c:v>Con total seguridad no irá a votar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Con total seguridad irá a votar</c:v>
                </c:pt>
              </c:strCache>
            </c:strRef>
          </c:cat>
          <c:val>
            <c:numRef>
              <c:f>'P23_Ir a votar'!$B$77:$B$87</c:f>
              <c:numCache>
                <c:formatCode>0.0%</c:formatCode>
                <c:ptCount val="11"/>
                <c:pt idx="0">
                  <c:v>7.0749736008447736E-2</c:v>
                </c:pt>
                <c:pt idx="1">
                  <c:v>1.2671594508975714E-2</c:v>
                </c:pt>
                <c:pt idx="2">
                  <c:v>1.4783526927138331E-2</c:v>
                </c:pt>
                <c:pt idx="3">
                  <c:v>1.5839493136219639E-2</c:v>
                </c:pt>
                <c:pt idx="4">
                  <c:v>2.8511087645195353E-2</c:v>
                </c:pt>
                <c:pt idx="5">
                  <c:v>6.7581837381203796E-2</c:v>
                </c:pt>
                <c:pt idx="6">
                  <c:v>3.4846884899683211E-2</c:v>
                </c:pt>
                <c:pt idx="7">
                  <c:v>4.7518479408658922E-2</c:v>
                </c:pt>
                <c:pt idx="8">
                  <c:v>7.7085533262935588E-2</c:v>
                </c:pt>
                <c:pt idx="9">
                  <c:v>4.6462513199577608E-2</c:v>
                </c:pt>
                <c:pt idx="10">
                  <c:v>0.58394931362196412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B-4D05-A1E4-FB03E2E7A657}"/>
            </c:ext>
          </c:extLst>
        </c:ser>
        <c:ser>
          <c:idx val="1"/>
          <c:order val="1"/>
          <c:tx>
            <c:strRef>
              <c:f>'P23_Ir a votar'!$C$76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'P23_Ir a votar'!$A$77:$A$87</c:f>
              <c:strCache>
                <c:ptCount val="11"/>
                <c:pt idx="0">
                  <c:v>Con total seguridad no irá a votar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Con total seguridad irá a votar</c:v>
                </c:pt>
              </c:strCache>
            </c:strRef>
          </c:cat>
          <c:val>
            <c:numRef>
              <c:f>'P23_Ir a votar'!$C$77:$C$87</c:f>
              <c:numCache>
                <c:formatCode>0.0%</c:formatCode>
                <c:ptCount val="11"/>
                <c:pt idx="0">
                  <c:v>8.4000000000000005E-2</c:v>
                </c:pt>
                <c:pt idx="1">
                  <c:v>2E-3</c:v>
                </c:pt>
                <c:pt idx="2">
                  <c:v>7.0000000000000001E-3</c:v>
                </c:pt>
                <c:pt idx="3">
                  <c:v>1.2999999999999999E-2</c:v>
                </c:pt>
                <c:pt idx="4">
                  <c:v>1.2E-2</c:v>
                </c:pt>
                <c:pt idx="5">
                  <c:v>5.5E-2</c:v>
                </c:pt>
                <c:pt idx="6">
                  <c:v>3.5000000000000003E-2</c:v>
                </c:pt>
                <c:pt idx="7">
                  <c:v>3.3000000000000002E-2</c:v>
                </c:pt>
                <c:pt idx="8">
                  <c:v>4.7E-2</c:v>
                </c:pt>
                <c:pt idx="9">
                  <c:v>0.03</c:v>
                </c:pt>
                <c:pt idx="10">
                  <c:v>0.68300000000000005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B-4D05-A1E4-FB03E2E7A657}"/>
            </c:ext>
          </c:extLst>
        </c:ser>
        <c:ser>
          <c:idx val="2"/>
          <c:order val="2"/>
          <c:tx>
            <c:strRef>
              <c:f>'P23_Ir a votar'!$D$76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'P23_Ir a votar'!$A$77:$A$87</c:f>
              <c:strCache>
                <c:ptCount val="11"/>
                <c:pt idx="0">
                  <c:v>Con total seguridad no irá a votar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Con total seguridad irá a votar</c:v>
                </c:pt>
              </c:strCache>
            </c:strRef>
          </c:cat>
          <c:val>
            <c:numRef>
              <c:f>'P23_Ir a votar'!$D$77:$D$87</c:f>
              <c:numCache>
                <c:formatCode>0.0%</c:formatCode>
                <c:ptCount val="11"/>
                <c:pt idx="0">
                  <c:v>0.11199999999999999</c:v>
                </c:pt>
                <c:pt idx="1">
                  <c:v>6.9999999999999993E-3</c:v>
                </c:pt>
                <c:pt idx="2">
                  <c:v>1.8000000000000002E-2</c:v>
                </c:pt>
                <c:pt idx="3">
                  <c:v>0.01</c:v>
                </c:pt>
                <c:pt idx="4">
                  <c:v>1.1000000000000001E-2</c:v>
                </c:pt>
                <c:pt idx="5">
                  <c:v>8.3000000000000004E-2</c:v>
                </c:pt>
                <c:pt idx="6">
                  <c:v>3.4000000000000002E-2</c:v>
                </c:pt>
                <c:pt idx="7">
                  <c:v>2.7000000000000003E-2</c:v>
                </c:pt>
                <c:pt idx="8">
                  <c:v>4.5999999999999999E-2</c:v>
                </c:pt>
                <c:pt idx="9">
                  <c:v>2.7999999999999997E-2</c:v>
                </c:pt>
                <c:pt idx="10">
                  <c:v>0.623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DB-4D05-A1E4-FB03E2E7A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619504"/>
        <c:axId val="491615896"/>
      </c:lineChart>
      <c:catAx>
        <c:axId val="49161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1615896"/>
        <c:crosses val="autoZero"/>
        <c:auto val="1"/>
        <c:lblAlgn val="ctr"/>
        <c:lblOffset val="100"/>
        <c:noMultiLvlLbl val="0"/>
      </c:catAx>
      <c:valAx>
        <c:axId val="49161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161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P22_Pactos!$B$1</c:f>
              <c:strCache>
                <c:ptCount val="1"/>
                <c:pt idx="0">
                  <c:v>Posibles coaliciones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P22_Pactos!$A$2:$A$8</c:f>
              <c:strCache>
                <c:ptCount val="7"/>
                <c:pt idx="0">
                  <c:v>No contesta</c:v>
                </c:pt>
                <c:pt idx="1">
                  <c:v>No sabe</c:v>
                </c:pt>
                <c:pt idx="2">
                  <c:v>Otra fórmula distinta</c:v>
                </c:pt>
                <c:pt idx="3">
                  <c:v>Gobierno de UPN, PP y PSN</c:v>
                </c:pt>
                <c:pt idx="4">
                  <c:v>Gobierno de UPN, PP y Ciudadanos</c:v>
                </c:pt>
                <c:pt idx="5">
                  <c:v>Gobierno de UPN y PP en minoría, con abstención de PSN y Ciudadanos</c:v>
                </c:pt>
                <c:pt idx="6">
                  <c:v>Gobierno de Geroa-Bai, EH-Bildu, Podemos e Izquierda-Ezquerra</c:v>
                </c:pt>
              </c:strCache>
            </c:strRef>
          </c:cat>
          <c:val>
            <c:numRef>
              <c:f>P22_Pactos!$B$2:$B$8</c:f>
              <c:numCache>
                <c:formatCode>0.0%</c:formatCode>
                <c:ptCount val="7"/>
                <c:pt idx="0">
                  <c:v>2.7225130890052355E-2</c:v>
                </c:pt>
                <c:pt idx="1">
                  <c:v>5.445026178010471E-2</c:v>
                </c:pt>
                <c:pt idx="2">
                  <c:v>0.14031413612565444</c:v>
                </c:pt>
                <c:pt idx="3">
                  <c:v>0.19581151832460733</c:v>
                </c:pt>
                <c:pt idx="4">
                  <c:v>0.1225130890052356</c:v>
                </c:pt>
                <c:pt idx="5">
                  <c:v>7.2251308900523559E-2</c:v>
                </c:pt>
                <c:pt idx="6">
                  <c:v>0.38743455497382201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9-4E9B-B88E-62115A37BB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1464888"/>
        <c:axId val="611470136"/>
      </c:barChart>
      <c:catAx>
        <c:axId val="611464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1470136"/>
        <c:crosses val="autoZero"/>
        <c:auto val="1"/>
        <c:lblAlgn val="ctr"/>
        <c:lblOffset val="100"/>
        <c:noMultiLvlLbl val="0"/>
      </c:catAx>
      <c:valAx>
        <c:axId val="61147013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1146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P22_Pactos!$B$13</c:f>
              <c:strCache>
                <c:ptCount val="1"/>
                <c:pt idx="0">
                  <c:v>Gobierno de Geroa-Bai, EH-Bildu, Podemos e Izquierda-Ezquerra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P22_Pactos!$A$14:$A$17</c:f>
              <c:strCache>
                <c:ptCount val="4"/>
                <c:pt idx="0">
                  <c:v>Este gobierno está resolviendo los problemas de Navarra</c:v>
                </c:pt>
                <c:pt idx="1">
                  <c:v>Sabe cómo resolver los problemas, pero necesita más tiempo</c:v>
                </c:pt>
                <c:pt idx="2">
                  <c:v>No sabe cómo resolverlos</c:v>
                </c:pt>
                <c:pt idx="3">
                  <c:v>No es consciente de los problemas de Navarra</c:v>
                </c:pt>
              </c:strCache>
            </c:strRef>
          </c:cat>
          <c:val>
            <c:numRef>
              <c:f>P22_Pactos!$B$14:$B$17</c:f>
              <c:numCache>
                <c:formatCode>###0.0%</c:formatCode>
                <c:ptCount val="4"/>
                <c:pt idx="0">
                  <c:v>0.83333333333333348</c:v>
                </c:pt>
                <c:pt idx="1">
                  <c:v>0.76646706586826352</c:v>
                </c:pt>
                <c:pt idx="2">
                  <c:v>0.17801047120418848</c:v>
                </c:pt>
                <c:pt idx="3">
                  <c:v>0.11610486891385768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9-47F1-A5B2-A17FFD723A69}"/>
            </c:ext>
          </c:extLst>
        </c:ser>
        <c:ser>
          <c:idx val="1"/>
          <c:order val="1"/>
          <c:tx>
            <c:strRef>
              <c:f>P22_Pactos!$C$13</c:f>
              <c:strCache>
                <c:ptCount val="1"/>
                <c:pt idx="0">
                  <c:v>Gobierno de UPN y PP en minoría, con abstención de PSN y Ciudadanos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P22_Pactos!$A$14:$A$17</c:f>
              <c:strCache>
                <c:ptCount val="4"/>
                <c:pt idx="0">
                  <c:v>Este gobierno está resolviendo los problemas de Navarra</c:v>
                </c:pt>
                <c:pt idx="1">
                  <c:v>Sabe cómo resolver los problemas, pero necesita más tiempo</c:v>
                </c:pt>
                <c:pt idx="2">
                  <c:v>No sabe cómo resolverlos</c:v>
                </c:pt>
                <c:pt idx="3">
                  <c:v>No es consciente de los problemas de Navarra</c:v>
                </c:pt>
              </c:strCache>
            </c:strRef>
          </c:cat>
          <c:val>
            <c:numRef>
              <c:f>P22_Pactos!$C$14:$C$17</c:f>
              <c:numCache>
                <c:formatCode>###0.0%</c:formatCode>
                <c:ptCount val="4"/>
                <c:pt idx="0">
                  <c:v>1.8518518518518517E-2</c:v>
                </c:pt>
                <c:pt idx="1">
                  <c:v>3.5928143712574849E-2</c:v>
                </c:pt>
                <c:pt idx="2">
                  <c:v>0.10471204188481675</c:v>
                </c:pt>
                <c:pt idx="3">
                  <c:v>0.12359550561797752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9-47F1-A5B2-A17FFD723A69}"/>
            </c:ext>
          </c:extLst>
        </c:ser>
        <c:ser>
          <c:idx val="2"/>
          <c:order val="2"/>
          <c:tx>
            <c:strRef>
              <c:f>P22_Pactos!$D$13</c:f>
              <c:strCache>
                <c:ptCount val="1"/>
                <c:pt idx="0">
                  <c:v>Gobierno de UPN, PP y Ciudadanos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P22_Pactos!$A$14:$A$17</c:f>
              <c:strCache>
                <c:ptCount val="4"/>
                <c:pt idx="0">
                  <c:v>Este gobierno está resolviendo los problemas de Navarra</c:v>
                </c:pt>
                <c:pt idx="1">
                  <c:v>Sabe cómo resolver los problemas, pero necesita más tiempo</c:v>
                </c:pt>
                <c:pt idx="2">
                  <c:v>No sabe cómo resolverlos</c:v>
                </c:pt>
                <c:pt idx="3">
                  <c:v>No es consciente de los problemas de Navarra</c:v>
                </c:pt>
              </c:strCache>
            </c:strRef>
          </c:cat>
          <c:val>
            <c:numRef>
              <c:f>P22_Pactos!$D$14:$D$17</c:f>
              <c:numCache>
                <c:formatCode>###0.0%</c:formatCode>
                <c:ptCount val="4"/>
                <c:pt idx="0">
                  <c:v>1.8518518518518517E-2</c:v>
                </c:pt>
                <c:pt idx="1">
                  <c:v>3.2934131736526949E-2</c:v>
                </c:pt>
                <c:pt idx="2">
                  <c:v>0.18848167539267016</c:v>
                </c:pt>
                <c:pt idx="3">
                  <c:v>0.25093632958801498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9-47F1-A5B2-A17FFD723A69}"/>
            </c:ext>
          </c:extLst>
        </c:ser>
        <c:ser>
          <c:idx val="3"/>
          <c:order val="3"/>
          <c:tx>
            <c:strRef>
              <c:f>P22_Pactos!$E$13</c:f>
              <c:strCache>
                <c:ptCount val="1"/>
                <c:pt idx="0">
                  <c:v>Gobierno de UPN, PP y PSN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P22_Pactos!$A$14:$A$17</c:f>
              <c:strCache>
                <c:ptCount val="4"/>
                <c:pt idx="0">
                  <c:v>Este gobierno está resolviendo los problemas de Navarra</c:v>
                </c:pt>
                <c:pt idx="1">
                  <c:v>Sabe cómo resolver los problemas, pero necesita más tiempo</c:v>
                </c:pt>
                <c:pt idx="2">
                  <c:v>No sabe cómo resolverlos</c:v>
                </c:pt>
                <c:pt idx="3">
                  <c:v>No es consciente de los problemas de Navarra</c:v>
                </c:pt>
              </c:strCache>
            </c:strRef>
          </c:cat>
          <c:val>
            <c:numRef>
              <c:f>P22_Pactos!$E$14:$E$17</c:f>
              <c:numCache>
                <c:formatCode>###0.0%</c:formatCode>
                <c:ptCount val="4"/>
                <c:pt idx="0">
                  <c:v>5.5555555555555552E-2</c:v>
                </c:pt>
                <c:pt idx="1">
                  <c:v>4.790419161676647E-2</c:v>
                </c:pt>
                <c:pt idx="2">
                  <c:v>0.36649214659685858</c:v>
                </c:pt>
                <c:pt idx="3">
                  <c:v>0.35205992509363299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19-47F1-A5B2-A17FFD723A69}"/>
            </c:ext>
          </c:extLst>
        </c:ser>
        <c:ser>
          <c:idx val="4"/>
          <c:order val="4"/>
          <c:tx>
            <c:strRef>
              <c:f>P22_Pactos!$F$13</c:f>
              <c:strCache>
                <c:ptCount val="1"/>
                <c:pt idx="0">
                  <c:v>Otra fórmula distinta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P22_Pactos!$A$14:$A$17</c:f>
              <c:strCache>
                <c:ptCount val="4"/>
                <c:pt idx="0">
                  <c:v>Este gobierno está resolviendo los problemas de Navarra</c:v>
                </c:pt>
                <c:pt idx="1">
                  <c:v>Sabe cómo resolver los problemas, pero necesita más tiempo</c:v>
                </c:pt>
                <c:pt idx="2">
                  <c:v>No sabe cómo resolverlos</c:v>
                </c:pt>
                <c:pt idx="3">
                  <c:v>No es consciente de los problemas de Navarra</c:v>
                </c:pt>
              </c:strCache>
            </c:strRef>
          </c:cat>
          <c:val>
            <c:numRef>
              <c:f>P22_Pactos!$F$14:$F$17</c:f>
              <c:numCache>
                <c:formatCode>###0.0%</c:formatCode>
                <c:ptCount val="4"/>
                <c:pt idx="0">
                  <c:v>7.407407407407407E-2</c:v>
                </c:pt>
                <c:pt idx="1">
                  <c:v>0.11676646706586827</c:v>
                </c:pt>
                <c:pt idx="2">
                  <c:v>0.16230366492146597</c:v>
                </c:pt>
                <c:pt idx="3">
                  <c:v>0.15730337078651685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9-47F1-A5B2-A17FFD723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411880"/>
        <c:axId val="507414832"/>
      </c:barChart>
      <c:catAx>
        <c:axId val="507411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414832"/>
        <c:crosses val="autoZero"/>
        <c:auto val="1"/>
        <c:lblAlgn val="ctr"/>
        <c:lblOffset val="100"/>
        <c:noMultiLvlLbl val="0"/>
      </c:catAx>
      <c:valAx>
        <c:axId val="50741483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741188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P22_Pactos!$B$23:$F$23</c:f>
              <c:strCache>
                <c:ptCount val="5"/>
                <c:pt idx="0">
                  <c:v>Gobierno de Geroa-Bai, EH-Bildu, Podemos e Izquierda-Ezquerra</c:v>
                </c:pt>
                <c:pt idx="1">
                  <c:v>Gobierno de UPN y PP en minoría, con abstención de PSN y Ciudadanos</c:v>
                </c:pt>
                <c:pt idx="2">
                  <c:v>Gobierno de UPN, PP y Ciudadanos</c:v>
                </c:pt>
                <c:pt idx="3">
                  <c:v>Gobierno de UPN, PP y PSN</c:v>
                </c:pt>
                <c:pt idx="4">
                  <c:v>Otra fórmula distinta</c:v>
                </c:pt>
              </c:strCache>
            </c:strRef>
          </c:cat>
          <c:val>
            <c:numRef>
              <c:f>P22_Pactos!$B$24:$F$24</c:f>
              <c:numCache>
                <c:formatCode>###0.0%</c:formatCode>
                <c:ptCount val="5"/>
                <c:pt idx="0">
                  <c:v>0.43799058084772369</c:v>
                </c:pt>
                <c:pt idx="1">
                  <c:v>6.5934065934065936E-2</c:v>
                </c:pt>
                <c:pt idx="2">
                  <c:v>0.14285714285714285</c:v>
                </c:pt>
                <c:pt idx="3">
                  <c:v>0.22135007849293564</c:v>
                </c:pt>
                <c:pt idx="4">
                  <c:v>0.13186813186813187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3-4004-B92C-06CC8ED74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2456920"/>
        <c:axId val="542453640"/>
      </c:barChart>
      <c:catAx>
        <c:axId val="542456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453640"/>
        <c:crosses val="autoZero"/>
        <c:auto val="1"/>
        <c:lblAlgn val="ctr"/>
        <c:lblOffset val="100"/>
        <c:noMultiLvlLbl val="0"/>
      </c:catAx>
      <c:valAx>
        <c:axId val="5424536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54245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'P28_1_Evitar Mayoría nac.'!$C$45:$C$46</c:f>
              <c:strCache>
                <c:ptCount val="2"/>
                <c:pt idx="0">
                  <c:v>Evitar una mayoría nacionalista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'P28_1_Evitar Mayoría nac.'!$B$47:$B$50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NS</c:v>
                </c:pt>
                <c:pt idx="3">
                  <c:v>NC</c:v>
                </c:pt>
              </c:strCache>
            </c:strRef>
          </c:cat>
          <c:val>
            <c:numRef>
              <c:f>'P28_1_Evitar Mayoría nac.'!$C$47:$C$50</c:f>
              <c:numCache>
                <c:formatCode>###0.0%</c:formatCode>
                <c:ptCount val="4"/>
                <c:pt idx="0">
                  <c:v>0.53926701570680624</c:v>
                </c:pt>
                <c:pt idx="1">
                  <c:v>0.40732984293193719</c:v>
                </c:pt>
                <c:pt idx="2">
                  <c:v>4.1884816753926704E-2</c:v>
                </c:pt>
                <c:pt idx="3">
                  <c:v>1.1518324607329843E-2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C-4405-8E34-6C88D52893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'P28_1_Evitar Mayoría nac.'!$C$61:$C$62</c:f>
              <c:strCache>
                <c:ptCount val="2"/>
                <c:pt idx="1">
                  <c:v>Intención de ir a votar: Puntuación '8' y más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'P28_1_Evitar Mayoría nac.'!$B$63:$B$64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'P28_1_Evitar Mayoría nac.'!$C$63:$C$64</c:f>
              <c:numCache>
                <c:formatCode>###0.0%</c:formatCode>
                <c:ptCount val="2"/>
                <c:pt idx="0">
                  <c:v>0.56999999999999995</c:v>
                </c:pt>
                <c:pt idx="1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7-4BC7-BF26-CD6C153586E1}"/>
            </c:ext>
          </c:extLst>
        </c:ser>
        <c:ser>
          <c:idx val="1"/>
          <c:order val="1"/>
          <c:tx>
            <c:strRef>
              <c:f>'P28_1_Evitar Mayoría nac.'!$D$61:$D$62</c:f>
              <c:strCache>
                <c:ptCount val="2"/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'P28_1_Evitar Mayoría nac.'!$B$63:$B$64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'P28_1_Evitar Mayoría nac.'!$D$63:$D$64</c:f>
              <c:numCache>
                <c:formatCode>###0.0%</c:formatCode>
                <c:ptCount val="2"/>
                <c:pt idx="0">
                  <c:v>0.56999999999999995</c:v>
                </c:pt>
                <c:pt idx="1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7-4BC7-BF26-CD6C153586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'P28_1_Evitar Mayoría nac.'!$A$78</c:f>
              <c:strCache>
                <c:ptCount val="1"/>
                <c:pt idx="0">
                  <c:v>Intención votar: '8 y más'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'P28_1_Evitar Mayoría nac.'!$B$76:$E$77</c:f>
              <c:multiLvlStrCache>
                <c:ptCount val="4"/>
                <c:lvl>
                  <c:pt idx="0">
                    <c:v>Este gobierno está resolviendo los problemas de Navarra</c:v>
                  </c:pt>
                  <c:pt idx="1">
                    <c:v>Sabe cómo resolver los problemas, pero necesita más tiempo</c:v>
                  </c:pt>
                  <c:pt idx="2">
                    <c:v>No sabe cómo resolverlos</c:v>
                  </c:pt>
                  <c:pt idx="3">
                    <c:v>No es consciente de los problemas de Navarra</c:v>
                  </c:pt>
                </c:lvl>
                <c:lvl>
                  <c:pt idx="0">
                    <c:v>Han pasado más de tres años desde que tomara posesión el actual Gobierno de Navarra, ¿cuál de las siguientes frases se acerca más a su opinión sobre este?</c:v>
                  </c:pt>
                </c:lvl>
              </c:multiLvlStrCache>
            </c:multiLvlStrRef>
          </c:cat>
          <c:val>
            <c:numRef>
              <c:f>'P28_1_Evitar Mayoría nac.'!$B$78:$E$78</c:f>
              <c:numCache>
                <c:formatCode>0.0%</c:formatCode>
                <c:ptCount val="4"/>
                <c:pt idx="0">
                  <c:v>0.36599999999999999</c:v>
                </c:pt>
                <c:pt idx="1">
                  <c:v>0.28699999999999998</c:v>
                </c:pt>
                <c:pt idx="2">
                  <c:v>0.73699999999999999</c:v>
                </c:pt>
                <c:pt idx="3">
                  <c:v>0.86099999999999999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0-4058-874B-578E326F498F}"/>
            </c:ext>
          </c:extLst>
        </c:ser>
        <c:ser>
          <c:idx val="1"/>
          <c:order val="1"/>
          <c:tx>
            <c:strRef>
              <c:f>'P28_1_Evitar Mayoría nac.'!$A$79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'P28_1_Evitar Mayoría nac.'!$B$76:$E$77</c:f>
              <c:multiLvlStrCache>
                <c:ptCount val="4"/>
                <c:lvl>
                  <c:pt idx="0">
                    <c:v>Este gobierno está resolviendo los problemas de Navarra</c:v>
                  </c:pt>
                  <c:pt idx="1">
                    <c:v>Sabe cómo resolver los problemas, pero necesita más tiempo</c:v>
                  </c:pt>
                  <c:pt idx="2">
                    <c:v>No sabe cómo resolverlos</c:v>
                  </c:pt>
                  <c:pt idx="3">
                    <c:v>No es consciente de los problemas de Navarra</c:v>
                  </c:pt>
                </c:lvl>
                <c:lvl>
                  <c:pt idx="0">
                    <c:v>Han pasado más de tres años desde que tomara posesión el actual Gobierno de Navarra, ¿cuál de las siguientes frases se acerca más a su opinión sobre este?</c:v>
                  </c:pt>
                </c:lvl>
              </c:multiLvlStrCache>
            </c:multiLvlStrRef>
          </c:cat>
          <c:val>
            <c:numRef>
              <c:f>'P28_1_Evitar Mayoría nac.'!$B$79:$E$79</c:f>
              <c:numCache>
                <c:formatCode>0.0%</c:formatCode>
                <c:ptCount val="4"/>
                <c:pt idx="0">
                  <c:v>0.34599999999999997</c:v>
                </c:pt>
                <c:pt idx="1">
                  <c:v>0.33700000000000002</c:v>
                </c:pt>
                <c:pt idx="2">
                  <c:v>0.68300000000000005</c:v>
                </c:pt>
                <c:pt idx="3">
                  <c:v>0.79600000000000004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0-4058-874B-578E326F498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4933048"/>
        <c:axId val="484934360"/>
      </c:barChart>
      <c:catAx>
        <c:axId val="48493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934360"/>
        <c:crosses val="autoZero"/>
        <c:auto val="1"/>
        <c:lblAlgn val="ctr"/>
        <c:lblOffset val="100"/>
        <c:noMultiLvlLbl val="0"/>
      </c:catAx>
      <c:valAx>
        <c:axId val="484934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8493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'P28_1_Evitar Mayoría nac.'!$C$92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'P28_1_Evitar Mayoría nac.'!$B$93:$B$103</c:f>
              <c:strCache>
                <c:ptCount val="11"/>
                <c:pt idx="0">
                  <c:v>Oposición - '8 y más'</c:v>
                </c:pt>
                <c:pt idx="1">
                  <c:v>Oposición - TOTAL</c:v>
                </c:pt>
                <c:pt idx="2">
                  <c:v>Oposición - Media Foral</c:v>
                </c:pt>
                <c:pt idx="4">
                  <c:v>Presidenta - '8 y más'</c:v>
                </c:pt>
                <c:pt idx="5">
                  <c:v>Presidenta - TOTAL</c:v>
                </c:pt>
                <c:pt idx="6">
                  <c:v>Presidenta - Media Foral</c:v>
                </c:pt>
                <c:pt idx="8">
                  <c:v>Gobierno - '8 y más'</c:v>
                </c:pt>
                <c:pt idx="9">
                  <c:v>Gobierno - TOTAL</c:v>
                </c:pt>
                <c:pt idx="10">
                  <c:v>Gobierno - Media Foral</c:v>
                </c:pt>
              </c:strCache>
            </c:strRef>
          </c:cat>
          <c:val>
            <c:numRef>
              <c:f>'P28_1_Evitar Mayoría nac.'!$C$93:$C$103</c:f>
              <c:numCache>
                <c:formatCode>0.00</c:formatCode>
                <c:ptCount val="11"/>
                <c:pt idx="0">
                  <c:v>3.1381818181818177</c:v>
                </c:pt>
                <c:pt idx="1">
                  <c:v>3.2526315789473688</c:v>
                </c:pt>
                <c:pt idx="4">
                  <c:v>6.6859205776173294</c:v>
                </c:pt>
                <c:pt idx="5">
                  <c:v>6.2305699481865284</c:v>
                </c:pt>
                <c:pt idx="8">
                  <c:v>6.2753623188405809</c:v>
                </c:pt>
                <c:pt idx="9">
                  <c:v>5.9145077720207251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0-4969-9DD5-B253B17E2418}"/>
            </c:ext>
          </c:extLst>
        </c:ser>
        <c:ser>
          <c:idx val="1"/>
          <c:order val="1"/>
          <c:tx>
            <c:strRef>
              <c:f>'P28_1_Evitar Mayoría nac.'!$D$92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'P28_1_Evitar Mayoría nac.'!$B$93:$B$103</c:f>
              <c:strCache>
                <c:ptCount val="11"/>
                <c:pt idx="0">
                  <c:v>Oposición - '8 y más'</c:v>
                </c:pt>
                <c:pt idx="1">
                  <c:v>Oposición - TOTAL</c:v>
                </c:pt>
                <c:pt idx="2">
                  <c:v>Oposición - Media Foral</c:v>
                </c:pt>
                <c:pt idx="4">
                  <c:v>Presidenta - '8 y más'</c:v>
                </c:pt>
                <c:pt idx="5">
                  <c:v>Presidenta - TOTAL</c:v>
                </c:pt>
                <c:pt idx="6">
                  <c:v>Presidenta - Media Foral</c:v>
                </c:pt>
                <c:pt idx="8">
                  <c:v>Gobierno - '8 y más'</c:v>
                </c:pt>
                <c:pt idx="9">
                  <c:v>Gobierno - TOTAL</c:v>
                </c:pt>
                <c:pt idx="10">
                  <c:v>Gobierno - Media Foral</c:v>
                </c:pt>
              </c:strCache>
            </c:strRef>
          </c:cat>
          <c:val>
            <c:numRef>
              <c:f>'P28_1_Evitar Mayoría nac.'!$D$93:$D$103</c:f>
              <c:numCache>
                <c:formatCode>0.00</c:formatCode>
                <c:ptCount val="11"/>
                <c:pt idx="0">
                  <c:v>4.5686274509803928</c:v>
                </c:pt>
                <c:pt idx="1">
                  <c:v>4.4596774193548381</c:v>
                </c:pt>
                <c:pt idx="4">
                  <c:v>3.9643835616438361</c:v>
                </c:pt>
                <c:pt idx="5">
                  <c:v>4.0334645669291334</c:v>
                </c:pt>
                <c:pt idx="8">
                  <c:v>4.1753424657534257</c:v>
                </c:pt>
                <c:pt idx="9">
                  <c:v>4.2062868369351669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D0-4969-9DD5-B253B17E2418}"/>
            </c:ext>
          </c:extLst>
        </c:ser>
        <c:ser>
          <c:idx val="2"/>
          <c:order val="2"/>
          <c:tx>
            <c:strRef>
              <c:f>'P28_1_Evitar Mayoría nac.'!$E$92</c:f>
              <c:strCache>
                <c:ptCount val="1"/>
                <c:pt idx="0">
                  <c:v>MEDIA FORAL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'P28_1_Evitar Mayoría nac.'!$B$93:$B$103</c:f>
              <c:strCache>
                <c:ptCount val="11"/>
                <c:pt idx="0">
                  <c:v>Oposición - '8 y más'</c:v>
                </c:pt>
                <c:pt idx="1">
                  <c:v>Oposición - TOTAL</c:v>
                </c:pt>
                <c:pt idx="2">
                  <c:v>Oposición - Media Foral</c:v>
                </c:pt>
                <c:pt idx="4">
                  <c:v>Presidenta - '8 y más'</c:v>
                </c:pt>
                <c:pt idx="5">
                  <c:v>Presidenta - TOTAL</c:v>
                </c:pt>
                <c:pt idx="6">
                  <c:v>Presidenta - Media Foral</c:v>
                </c:pt>
                <c:pt idx="8">
                  <c:v>Gobierno - '8 y más'</c:v>
                </c:pt>
                <c:pt idx="9">
                  <c:v>Gobierno - TOTAL</c:v>
                </c:pt>
                <c:pt idx="10">
                  <c:v>Gobierno - Media Foral</c:v>
                </c:pt>
              </c:strCache>
            </c:strRef>
          </c:cat>
          <c:val>
            <c:numRef>
              <c:f>'P28_1_Evitar Mayoría nac.'!$E$93:$E$103</c:f>
              <c:numCache>
                <c:formatCode>General</c:formatCode>
                <c:ptCount val="11"/>
                <c:pt idx="2" formatCode="0.00">
                  <c:v>3.93</c:v>
                </c:pt>
                <c:pt idx="6" formatCode="0.00">
                  <c:v>4.99</c:v>
                </c:pt>
                <c:pt idx="10" formatCode="0.00">
                  <c:v>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0-4969-9DD5-B253B17E24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57730024"/>
        <c:axId val="457742160"/>
      </c:barChart>
      <c:catAx>
        <c:axId val="457730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7742160"/>
        <c:crosses val="autoZero"/>
        <c:auto val="1"/>
        <c:lblAlgn val="ctr"/>
        <c:lblOffset val="100"/>
        <c:noMultiLvlLbl val="0"/>
      </c:catAx>
      <c:valAx>
        <c:axId val="4577421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5773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30775079071177E-2"/>
          <c:y val="0.17229816272965878"/>
          <c:w val="0.93832333586028338"/>
          <c:h val="0.42506323779929345"/>
        </c:manualLayout>
      </c:layout>
      <c:lineChart>
        <c:grouping val="standard"/>
        <c:varyColors val="0"/>
        <c:ser>
          <c:idx val="0"/>
          <c:order val="0"/>
          <c:spPr>
            <a:ln w="381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B-4E6F-861C-7383746FED54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77B-4E6F-861C-7383746FED54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77B-4E6F-861C-7383746FED54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7B-4E6F-861C-7383746FED54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77B-4E6F-861C-7383746FED54}"/>
                </c:ext>
              </c:extLst>
            </c:dLbl>
            <c:dLbl>
              <c:idx val="11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7B-4E6F-861C-7383746FED54}"/>
                </c:ext>
              </c:extLst>
            </c:dLbl>
            <c:dLbl>
              <c:idx val="1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77B-4E6F-861C-7383746FED54}"/>
                </c:ext>
              </c:extLst>
            </c:dLbl>
            <c:dLbl>
              <c:idx val="1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77B-4E6F-861C-7383746FED54}"/>
                </c:ext>
              </c:extLst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7B-4E6F-861C-7383746FED54}"/>
                </c:ext>
              </c:extLst>
            </c:dLbl>
            <c:dLbl>
              <c:idx val="2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7B-4E6F-861C-7383746FED54}"/>
                </c:ext>
              </c:extLst>
            </c:dLbl>
            <c:dLbl>
              <c:idx val="2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77B-4E6F-861C-7383746FED54}"/>
                </c:ext>
              </c:extLst>
            </c:dLbl>
            <c:dLbl>
              <c:idx val="2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7B-4E6F-861C-7383746FED54}"/>
                </c:ext>
              </c:extLst>
            </c:dLbl>
            <c:dLbl>
              <c:idx val="28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7B-4E6F-861C-7383746FED54}"/>
                </c:ext>
              </c:extLst>
            </c:dLbl>
            <c:dLbl>
              <c:idx val="2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7B-4E6F-861C-7383746FED54}"/>
                </c:ext>
              </c:extLst>
            </c:dLbl>
            <c:dLbl>
              <c:idx val="3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77B-4E6F-861C-7383746FED54}"/>
                </c:ext>
              </c:extLst>
            </c:dLbl>
            <c:dLbl>
              <c:idx val="3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77B-4E6F-861C-7383746FE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'P28_1_1_Evitar Mayoría nac.'!$A$3:$A$38</c:f>
              <c:strCache>
                <c:ptCount val="36"/>
                <c:pt idx="0">
                  <c:v>TOTAL (N: 904)</c:v>
                </c:pt>
                <c:pt idx="2">
                  <c:v>ZONA (V: 0,195)</c:v>
                </c:pt>
                <c:pt idx="3">
                  <c:v>Norte de Navarra</c:v>
                </c:pt>
                <c:pt idx="4">
                  <c:v>Pamplona</c:v>
                </c:pt>
                <c:pt idx="5">
                  <c:v>Comarca de Pamplona</c:v>
                </c:pt>
                <c:pt idx="6">
                  <c:v>Navarra Media</c:v>
                </c:pt>
                <c:pt idx="7">
                  <c:v>Ribera de Navarra</c:v>
                </c:pt>
                <c:pt idx="9">
                  <c:v>HABITAT (V: 0,172)</c:v>
                </c:pt>
                <c:pt idx="10">
                  <c:v>Hasta 2.000 habitantes</c:v>
                </c:pt>
                <c:pt idx="11">
                  <c:v>De 2.001 a 5.000 habitantes</c:v>
                </c:pt>
                <c:pt idx="12">
                  <c:v>De 5.001 a 10.000 habitantes</c:v>
                </c:pt>
                <c:pt idx="13">
                  <c:v>De 10.001 a 20.000 habitantes</c:v>
                </c:pt>
                <c:pt idx="14">
                  <c:v>Más de 20.000 habitantes</c:v>
                </c:pt>
                <c:pt idx="15">
                  <c:v>Pamplona</c:v>
                </c:pt>
                <c:pt idx="17">
                  <c:v>NIVEL DE ESTUDIOS (V: 0,106)</c:v>
                </c:pt>
                <c:pt idx="18">
                  <c:v>Sin formación-Primarios incompletos</c:v>
                </c:pt>
                <c:pt idx="19">
                  <c:v>Primarios (Obligatorios y ESO)</c:v>
                </c:pt>
                <c:pt idx="20">
                  <c:v>Secundarios</c:v>
                </c:pt>
                <c:pt idx="21">
                  <c:v>Superiores</c:v>
                </c:pt>
                <c:pt idx="23">
                  <c:v>ACTIVIDAD (V: 0,123)</c:v>
                </c:pt>
                <c:pt idx="24">
                  <c:v>Trabaja por cuenta propia</c:v>
                </c:pt>
                <c:pt idx="25">
                  <c:v>Trabaja por cuenta ajena</c:v>
                </c:pt>
                <c:pt idx="26">
                  <c:v>Amo/a de Casa</c:v>
                </c:pt>
                <c:pt idx="27">
                  <c:v>Jubilado/a, retirado/a, pensionista</c:v>
                </c:pt>
                <c:pt idx="28">
                  <c:v>En paro</c:v>
                </c:pt>
                <c:pt idx="29">
                  <c:v>Estudiante</c:v>
                </c:pt>
                <c:pt idx="31">
                  <c:v>EDAD (V: 0,115)</c:v>
                </c:pt>
                <c:pt idx="32">
                  <c:v>  De 16 a 29 años</c:v>
                </c:pt>
                <c:pt idx="33">
                  <c:v>  De 30 a 49 años</c:v>
                </c:pt>
                <c:pt idx="34">
                  <c:v>  De 50 a 64 años</c:v>
                </c:pt>
                <c:pt idx="35">
                  <c:v>  Más de 65 años</c:v>
                </c:pt>
              </c:strCache>
            </c:strRef>
          </c:cat>
          <c:val>
            <c:numRef>
              <c:f>'P28_1_1_Evitar Mayoría nac.'!$B$3:$B$38</c:f>
              <c:numCache>
                <c:formatCode>0.0%</c:formatCode>
                <c:ptCount val="36"/>
                <c:pt idx="0">
                  <c:v>0.56999999999999995</c:v>
                </c:pt>
                <c:pt idx="3">
                  <c:v>0.44</c:v>
                </c:pt>
                <c:pt idx="4">
                  <c:v>0.53100000000000003</c:v>
                </c:pt>
                <c:pt idx="5">
                  <c:v>0.51200000000000001</c:v>
                </c:pt>
                <c:pt idx="6">
                  <c:v>0.58499999999999996</c:v>
                </c:pt>
                <c:pt idx="7">
                  <c:v>0.73099999999999998</c:v>
                </c:pt>
                <c:pt idx="10">
                  <c:v>0.51900000000000002</c:v>
                </c:pt>
                <c:pt idx="11">
                  <c:v>0.67</c:v>
                </c:pt>
                <c:pt idx="12">
                  <c:v>0.67300000000000004</c:v>
                </c:pt>
                <c:pt idx="13">
                  <c:v>0.434</c:v>
                </c:pt>
                <c:pt idx="14">
                  <c:v>0.621</c:v>
                </c:pt>
                <c:pt idx="15">
                  <c:v>0.53100000000000003</c:v>
                </c:pt>
                <c:pt idx="18">
                  <c:v>0.65</c:v>
                </c:pt>
                <c:pt idx="19">
                  <c:v>0.64300000000000002</c:v>
                </c:pt>
                <c:pt idx="20">
                  <c:v>0.51200000000000001</c:v>
                </c:pt>
                <c:pt idx="21">
                  <c:v>0.56100000000000005</c:v>
                </c:pt>
                <c:pt idx="24">
                  <c:v>0.59799999999999998</c:v>
                </c:pt>
                <c:pt idx="25">
                  <c:v>0.53400000000000003</c:v>
                </c:pt>
                <c:pt idx="26">
                  <c:v>0.76800000000000002</c:v>
                </c:pt>
                <c:pt idx="27">
                  <c:v>0.60899999999999999</c:v>
                </c:pt>
                <c:pt idx="28">
                  <c:v>0.52200000000000002</c:v>
                </c:pt>
                <c:pt idx="29">
                  <c:v>0.53300000000000003</c:v>
                </c:pt>
                <c:pt idx="32">
                  <c:v>0.53100000000000003</c:v>
                </c:pt>
                <c:pt idx="33">
                  <c:v>0.58199999999999996</c:v>
                </c:pt>
                <c:pt idx="34">
                  <c:v>0.51200000000000001</c:v>
                </c:pt>
                <c:pt idx="35">
                  <c:v>0.66500000000000004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7B-4E6F-861C-7383746FED54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'P28_1_1_Evitar Mayoría nac.'!$A$3:$A$38</c:f>
              <c:strCache>
                <c:ptCount val="36"/>
                <c:pt idx="0">
                  <c:v>TOTAL (N: 904)</c:v>
                </c:pt>
                <c:pt idx="2">
                  <c:v>ZONA (V: 0,195)</c:v>
                </c:pt>
                <c:pt idx="3">
                  <c:v>Norte de Navarra</c:v>
                </c:pt>
                <c:pt idx="4">
                  <c:v>Pamplona</c:v>
                </c:pt>
                <c:pt idx="5">
                  <c:v>Comarca de Pamplona</c:v>
                </c:pt>
                <c:pt idx="6">
                  <c:v>Navarra Media</c:v>
                </c:pt>
                <c:pt idx="7">
                  <c:v>Ribera de Navarra</c:v>
                </c:pt>
                <c:pt idx="9">
                  <c:v>HABITAT (V: 0,172)</c:v>
                </c:pt>
                <c:pt idx="10">
                  <c:v>Hasta 2.000 habitantes</c:v>
                </c:pt>
                <c:pt idx="11">
                  <c:v>De 2.001 a 5.000 habitantes</c:v>
                </c:pt>
                <c:pt idx="12">
                  <c:v>De 5.001 a 10.000 habitantes</c:v>
                </c:pt>
                <c:pt idx="13">
                  <c:v>De 10.001 a 20.000 habitantes</c:v>
                </c:pt>
                <c:pt idx="14">
                  <c:v>Más de 20.000 habitantes</c:v>
                </c:pt>
                <c:pt idx="15">
                  <c:v>Pamplona</c:v>
                </c:pt>
                <c:pt idx="17">
                  <c:v>NIVEL DE ESTUDIOS (V: 0,106)</c:v>
                </c:pt>
                <c:pt idx="18">
                  <c:v>Sin formación-Primarios incompletos</c:v>
                </c:pt>
                <c:pt idx="19">
                  <c:v>Primarios (Obligatorios y ESO)</c:v>
                </c:pt>
                <c:pt idx="20">
                  <c:v>Secundarios</c:v>
                </c:pt>
                <c:pt idx="21">
                  <c:v>Superiores</c:v>
                </c:pt>
                <c:pt idx="23">
                  <c:v>ACTIVIDAD (V: 0,123)</c:v>
                </c:pt>
                <c:pt idx="24">
                  <c:v>Trabaja por cuenta propia</c:v>
                </c:pt>
                <c:pt idx="25">
                  <c:v>Trabaja por cuenta ajena</c:v>
                </c:pt>
                <c:pt idx="26">
                  <c:v>Amo/a de Casa</c:v>
                </c:pt>
                <c:pt idx="27">
                  <c:v>Jubilado/a, retirado/a, pensionista</c:v>
                </c:pt>
                <c:pt idx="28">
                  <c:v>En paro</c:v>
                </c:pt>
                <c:pt idx="29">
                  <c:v>Estudiante</c:v>
                </c:pt>
                <c:pt idx="31">
                  <c:v>EDAD (V: 0,115)</c:v>
                </c:pt>
                <c:pt idx="32">
                  <c:v>  De 16 a 29 años</c:v>
                </c:pt>
                <c:pt idx="33">
                  <c:v>  De 30 a 49 años</c:v>
                </c:pt>
                <c:pt idx="34">
                  <c:v>  De 50 a 64 años</c:v>
                </c:pt>
                <c:pt idx="35">
                  <c:v>  Más de 65 años</c:v>
                </c:pt>
              </c:strCache>
            </c:strRef>
          </c:cat>
          <c:val>
            <c:numRef>
              <c:f>'P28_1_1_Evitar Mayoría nac.'!$C$3:$C$38</c:f>
              <c:numCache>
                <c:formatCode>0.0%</c:formatCode>
                <c:ptCount val="36"/>
                <c:pt idx="3">
                  <c:v>0.56999999999999995</c:v>
                </c:pt>
                <c:pt idx="4">
                  <c:v>0.56999999999999995</c:v>
                </c:pt>
                <c:pt idx="5">
                  <c:v>0.56999999999999995</c:v>
                </c:pt>
                <c:pt idx="6">
                  <c:v>0.56999999999999995</c:v>
                </c:pt>
                <c:pt idx="7">
                  <c:v>0.56999999999999995</c:v>
                </c:pt>
                <c:pt idx="8">
                  <c:v>0.56999999999999995</c:v>
                </c:pt>
                <c:pt idx="9">
                  <c:v>0.56999999999999995</c:v>
                </c:pt>
                <c:pt idx="10">
                  <c:v>0.56999999999999995</c:v>
                </c:pt>
                <c:pt idx="11">
                  <c:v>0.56999999999999995</c:v>
                </c:pt>
                <c:pt idx="12">
                  <c:v>0.56999999999999995</c:v>
                </c:pt>
                <c:pt idx="13">
                  <c:v>0.56999999999999995</c:v>
                </c:pt>
                <c:pt idx="14">
                  <c:v>0.56999999999999995</c:v>
                </c:pt>
                <c:pt idx="15">
                  <c:v>0.56999999999999995</c:v>
                </c:pt>
                <c:pt idx="16">
                  <c:v>0.56999999999999995</c:v>
                </c:pt>
                <c:pt idx="17">
                  <c:v>0.56999999999999995</c:v>
                </c:pt>
                <c:pt idx="18">
                  <c:v>0.56999999999999995</c:v>
                </c:pt>
                <c:pt idx="19">
                  <c:v>0.56999999999999995</c:v>
                </c:pt>
                <c:pt idx="20">
                  <c:v>0.56999999999999995</c:v>
                </c:pt>
                <c:pt idx="21">
                  <c:v>0.56999999999999995</c:v>
                </c:pt>
                <c:pt idx="22">
                  <c:v>0.56999999999999995</c:v>
                </c:pt>
                <c:pt idx="23">
                  <c:v>0.56999999999999995</c:v>
                </c:pt>
                <c:pt idx="24">
                  <c:v>0.56999999999999995</c:v>
                </c:pt>
                <c:pt idx="25">
                  <c:v>0.56999999999999995</c:v>
                </c:pt>
                <c:pt idx="26">
                  <c:v>0.56999999999999995</c:v>
                </c:pt>
                <c:pt idx="27">
                  <c:v>0.56999999999999995</c:v>
                </c:pt>
                <c:pt idx="28">
                  <c:v>0.56999999999999995</c:v>
                </c:pt>
                <c:pt idx="29">
                  <c:v>0.56999999999999995</c:v>
                </c:pt>
                <c:pt idx="30">
                  <c:v>0.56999999999999995</c:v>
                </c:pt>
                <c:pt idx="31">
                  <c:v>0.56999999999999995</c:v>
                </c:pt>
                <c:pt idx="32">
                  <c:v>0.56999999999999995</c:v>
                </c:pt>
                <c:pt idx="33">
                  <c:v>0.56999999999999995</c:v>
                </c:pt>
                <c:pt idx="34">
                  <c:v>0.56999999999999995</c:v>
                </c:pt>
                <c:pt idx="35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7B-4E6F-861C-7383746FED5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3786912"/>
        <c:axId val="343787240"/>
      </c:lineChart>
      <c:catAx>
        <c:axId val="3437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7240"/>
        <c:crosses val="autoZero"/>
        <c:auto val="1"/>
        <c:lblAlgn val="ctr"/>
        <c:lblOffset val="100"/>
        <c:noMultiLvlLbl val="0"/>
      </c:catAx>
      <c:valAx>
        <c:axId val="34378724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6912"/>
        <c:crosses val="autoZero"/>
        <c:crossBetween val="between"/>
        <c:maj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30775079071177E-2"/>
          <c:y val="0.17229816272965878"/>
          <c:w val="0.93832333586028338"/>
          <c:h val="0.42506323779929345"/>
        </c:manualLayout>
      </c:layout>
      <c:lineChart>
        <c:grouping val="standard"/>
        <c:varyColors val="0"/>
        <c:ser>
          <c:idx val="0"/>
          <c:order val="0"/>
          <c:spPr>
            <a:ln w="381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3-47FB-9BD0-30D693594038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3-47FB-9BD0-30D693594038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3-47FB-9BD0-30D693594038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3-47FB-9BD0-30D693594038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3-47FB-9BD0-30D69359403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3-47FB-9BD0-30D693594038}"/>
                </c:ext>
              </c:extLst>
            </c:dLbl>
            <c:dLbl>
              <c:idx val="1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3-47FB-9BD0-30D693594038}"/>
                </c:ext>
              </c:extLst>
            </c:dLbl>
            <c:dLbl>
              <c:idx val="18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3-47FB-9BD0-30D693594038}"/>
                </c:ext>
              </c:extLst>
            </c:dLbl>
            <c:dLbl>
              <c:idx val="1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3-47FB-9BD0-30D693594038}"/>
                </c:ext>
              </c:extLst>
            </c:dLbl>
            <c:dLbl>
              <c:idx val="2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3-47FB-9BD0-30D693594038}"/>
                </c:ext>
              </c:extLst>
            </c:dLbl>
            <c:dLbl>
              <c:idx val="2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3-47FB-9BD0-30D693594038}"/>
                </c:ext>
              </c:extLst>
            </c:dLbl>
            <c:dLbl>
              <c:idx val="28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3-47FB-9BD0-30D693594038}"/>
                </c:ext>
              </c:extLst>
            </c:dLbl>
            <c:dLbl>
              <c:idx val="3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3-47FB-9BD0-30D693594038}"/>
                </c:ext>
              </c:extLst>
            </c:dLbl>
            <c:dLbl>
              <c:idx val="3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3-47FB-9BD0-30D6935940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'P28_1_1_Evitar Mayoría nac.'!$A$3:$A$38</c:f>
              <c:strCache>
                <c:ptCount val="36"/>
                <c:pt idx="0">
                  <c:v>TOTAL (N: 904)</c:v>
                </c:pt>
                <c:pt idx="2">
                  <c:v>ZONA (V: 0,195)</c:v>
                </c:pt>
                <c:pt idx="3">
                  <c:v>Norte de Navarra</c:v>
                </c:pt>
                <c:pt idx="4">
                  <c:v>Pamplona</c:v>
                </c:pt>
                <c:pt idx="5">
                  <c:v>Comarca de Pamplona</c:v>
                </c:pt>
                <c:pt idx="6">
                  <c:v>Navarra Media</c:v>
                </c:pt>
                <c:pt idx="7">
                  <c:v>Ribera de Navarra</c:v>
                </c:pt>
                <c:pt idx="9">
                  <c:v>HABITAT (V: 0,172)</c:v>
                </c:pt>
                <c:pt idx="10">
                  <c:v>Hasta 2.000 habitantes</c:v>
                </c:pt>
                <c:pt idx="11">
                  <c:v>De 2.001 a 5.000 habitantes</c:v>
                </c:pt>
                <c:pt idx="12">
                  <c:v>De 5.001 a 10.000 habitantes</c:v>
                </c:pt>
                <c:pt idx="13">
                  <c:v>De 10.001 a 20.000 habitantes</c:v>
                </c:pt>
                <c:pt idx="14">
                  <c:v>Más de 20.000 habitantes</c:v>
                </c:pt>
                <c:pt idx="15">
                  <c:v>Pamplona</c:v>
                </c:pt>
                <c:pt idx="17">
                  <c:v>NIVEL DE ESTUDIOS (V: 0,106)</c:v>
                </c:pt>
                <c:pt idx="18">
                  <c:v>Sin formación-Primarios incompletos</c:v>
                </c:pt>
                <c:pt idx="19">
                  <c:v>Primarios (Obligatorios y ESO)</c:v>
                </c:pt>
                <c:pt idx="20">
                  <c:v>Secundarios</c:v>
                </c:pt>
                <c:pt idx="21">
                  <c:v>Superiores</c:v>
                </c:pt>
                <c:pt idx="23">
                  <c:v>ACTIVIDAD (V: 0,123)</c:v>
                </c:pt>
                <c:pt idx="24">
                  <c:v>Trabaja por cuenta propia</c:v>
                </c:pt>
                <c:pt idx="25">
                  <c:v>Trabaja por cuenta ajena</c:v>
                </c:pt>
                <c:pt idx="26">
                  <c:v>Amo/a de Casa</c:v>
                </c:pt>
                <c:pt idx="27">
                  <c:v>Jubilado/a, retirado/a, pensionista</c:v>
                </c:pt>
                <c:pt idx="28">
                  <c:v>En paro</c:v>
                </c:pt>
                <c:pt idx="29">
                  <c:v>Estudiante</c:v>
                </c:pt>
                <c:pt idx="31">
                  <c:v>EDAD (V: 0,115)</c:v>
                </c:pt>
                <c:pt idx="32">
                  <c:v>  De 16 a 29 años</c:v>
                </c:pt>
                <c:pt idx="33">
                  <c:v>  De 30 a 49 años</c:v>
                </c:pt>
                <c:pt idx="34">
                  <c:v>  De 50 a 64 años</c:v>
                </c:pt>
                <c:pt idx="35">
                  <c:v>  Más de 65 años</c:v>
                </c:pt>
              </c:strCache>
            </c:strRef>
          </c:cat>
          <c:val>
            <c:numRef>
              <c:f>'P28_1_1_Evitar Mayoría nac.'!$B$44:$B$79</c:f>
              <c:numCache>
                <c:formatCode>0.0%</c:formatCode>
                <c:ptCount val="36"/>
                <c:pt idx="0">
                  <c:v>0.43</c:v>
                </c:pt>
                <c:pt idx="3">
                  <c:v>0.56000000000000005</c:v>
                </c:pt>
                <c:pt idx="4">
                  <c:v>0.46899999999999997</c:v>
                </c:pt>
                <c:pt idx="5">
                  <c:v>0.48799999999999999</c:v>
                </c:pt>
                <c:pt idx="6">
                  <c:v>0.41500000000000004</c:v>
                </c:pt>
                <c:pt idx="7">
                  <c:v>0.26900000000000002</c:v>
                </c:pt>
                <c:pt idx="10">
                  <c:v>0.48099999999999998</c:v>
                </c:pt>
                <c:pt idx="11">
                  <c:v>0.32999999999999996</c:v>
                </c:pt>
                <c:pt idx="12">
                  <c:v>0.32699999999999996</c:v>
                </c:pt>
                <c:pt idx="13">
                  <c:v>0.56600000000000006</c:v>
                </c:pt>
                <c:pt idx="14">
                  <c:v>0.379</c:v>
                </c:pt>
                <c:pt idx="15">
                  <c:v>0.46899999999999997</c:v>
                </c:pt>
                <c:pt idx="18">
                  <c:v>0.35</c:v>
                </c:pt>
                <c:pt idx="19">
                  <c:v>0.35699999999999998</c:v>
                </c:pt>
                <c:pt idx="20">
                  <c:v>0.48799999999999999</c:v>
                </c:pt>
                <c:pt idx="21">
                  <c:v>0.43899999999999995</c:v>
                </c:pt>
                <c:pt idx="24">
                  <c:v>0.40200000000000002</c:v>
                </c:pt>
                <c:pt idx="25">
                  <c:v>0.46599999999999997</c:v>
                </c:pt>
                <c:pt idx="26">
                  <c:v>0.23199999999999998</c:v>
                </c:pt>
                <c:pt idx="27">
                  <c:v>0.39100000000000001</c:v>
                </c:pt>
                <c:pt idx="28">
                  <c:v>0.47799999999999998</c:v>
                </c:pt>
                <c:pt idx="29">
                  <c:v>0.46699999999999997</c:v>
                </c:pt>
                <c:pt idx="32">
                  <c:v>0.46899999999999997</c:v>
                </c:pt>
                <c:pt idx="33">
                  <c:v>0.41800000000000004</c:v>
                </c:pt>
                <c:pt idx="34">
                  <c:v>0.48799999999999999</c:v>
                </c:pt>
                <c:pt idx="35">
                  <c:v>0.33499999999999996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9A3-47FB-9BD0-30D693594038}"/>
            </c:ext>
          </c:extLst>
        </c:ser>
        <c:ser>
          <c:idx val="1"/>
          <c:order val="1"/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'P28_1_1_Evitar Mayoría nac.'!$A$3:$A$38</c:f>
              <c:strCache>
                <c:ptCount val="36"/>
                <c:pt idx="0">
                  <c:v>TOTAL (N: 904)</c:v>
                </c:pt>
                <c:pt idx="2">
                  <c:v>ZONA (V: 0,195)</c:v>
                </c:pt>
                <c:pt idx="3">
                  <c:v>Norte de Navarra</c:v>
                </c:pt>
                <c:pt idx="4">
                  <c:v>Pamplona</c:v>
                </c:pt>
                <c:pt idx="5">
                  <c:v>Comarca de Pamplona</c:v>
                </c:pt>
                <c:pt idx="6">
                  <c:v>Navarra Media</c:v>
                </c:pt>
                <c:pt idx="7">
                  <c:v>Ribera de Navarra</c:v>
                </c:pt>
                <c:pt idx="9">
                  <c:v>HABITAT (V: 0,172)</c:v>
                </c:pt>
                <c:pt idx="10">
                  <c:v>Hasta 2.000 habitantes</c:v>
                </c:pt>
                <c:pt idx="11">
                  <c:v>De 2.001 a 5.000 habitantes</c:v>
                </c:pt>
                <c:pt idx="12">
                  <c:v>De 5.001 a 10.000 habitantes</c:v>
                </c:pt>
                <c:pt idx="13">
                  <c:v>De 10.001 a 20.000 habitantes</c:v>
                </c:pt>
                <c:pt idx="14">
                  <c:v>Más de 20.000 habitantes</c:v>
                </c:pt>
                <c:pt idx="15">
                  <c:v>Pamplona</c:v>
                </c:pt>
                <c:pt idx="17">
                  <c:v>NIVEL DE ESTUDIOS (V: 0,106)</c:v>
                </c:pt>
                <c:pt idx="18">
                  <c:v>Sin formación-Primarios incompletos</c:v>
                </c:pt>
                <c:pt idx="19">
                  <c:v>Primarios (Obligatorios y ESO)</c:v>
                </c:pt>
                <c:pt idx="20">
                  <c:v>Secundarios</c:v>
                </c:pt>
                <c:pt idx="21">
                  <c:v>Superiores</c:v>
                </c:pt>
                <c:pt idx="23">
                  <c:v>ACTIVIDAD (V: 0,123)</c:v>
                </c:pt>
                <c:pt idx="24">
                  <c:v>Trabaja por cuenta propia</c:v>
                </c:pt>
                <c:pt idx="25">
                  <c:v>Trabaja por cuenta ajena</c:v>
                </c:pt>
                <c:pt idx="26">
                  <c:v>Amo/a de Casa</c:v>
                </c:pt>
                <c:pt idx="27">
                  <c:v>Jubilado/a, retirado/a, pensionista</c:v>
                </c:pt>
                <c:pt idx="28">
                  <c:v>En paro</c:v>
                </c:pt>
                <c:pt idx="29">
                  <c:v>Estudiante</c:v>
                </c:pt>
                <c:pt idx="31">
                  <c:v>EDAD (V: 0,115)</c:v>
                </c:pt>
                <c:pt idx="32">
                  <c:v>  De 16 a 29 años</c:v>
                </c:pt>
                <c:pt idx="33">
                  <c:v>  De 30 a 49 años</c:v>
                </c:pt>
                <c:pt idx="34">
                  <c:v>  De 50 a 64 años</c:v>
                </c:pt>
                <c:pt idx="35">
                  <c:v>  Más de 65 años</c:v>
                </c:pt>
              </c:strCache>
            </c:strRef>
          </c:cat>
          <c:val>
            <c:numRef>
              <c:f>'P28_1_1_Evitar Mayoría nac.'!$C$44:$C$79</c:f>
              <c:numCache>
                <c:formatCode>0.0%</c:formatCode>
                <c:ptCount val="36"/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0.43</c:v>
                </c:pt>
                <c:pt idx="20">
                  <c:v>0.43</c:v>
                </c:pt>
                <c:pt idx="21">
                  <c:v>0.43</c:v>
                </c:pt>
                <c:pt idx="22">
                  <c:v>0.43</c:v>
                </c:pt>
                <c:pt idx="23">
                  <c:v>0.43</c:v>
                </c:pt>
                <c:pt idx="24">
                  <c:v>0.43</c:v>
                </c:pt>
                <c:pt idx="25">
                  <c:v>0.43</c:v>
                </c:pt>
                <c:pt idx="26">
                  <c:v>0.43</c:v>
                </c:pt>
                <c:pt idx="27">
                  <c:v>0.43</c:v>
                </c:pt>
                <c:pt idx="28">
                  <c:v>0.43</c:v>
                </c:pt>
                <c:pt idx="29">
                  <c:v>0.43</c:v>
                </c:pt>
                <c:pt idx="30">
                  <c:v>0.43</c:v>
                </c:pt>
                <c:pt idx="31">
                  <c:v>0.43</c:v>
                </c:pt>
                <c:pt idx="32">
                  <c:v>0.43</c:v>
                </c:pt>
                <c:pt idx="33">
                  <c:v>0.43</c:v>
                </c:pt>
                <c:pt idx="34">
                  <c:v>0.43</c:v>
                </c:pt>
                <c:pt idx="35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9A3-47FB-9BD0-30D69359403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3786912"/>
        <c:axId val="343787240"/>
      </c:lineChart>
      <c:catAx>
        <c:axId val="3437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7240"/>
        <c:crosses val="autoZero"/>
        <c:auto val="1"/>
        <c:lblAlgn val="ctr"/>
        <c:lblOffset val="100"/>
        <c:noMultiLvlLbl val="0"/>
      </c:catAx>
      <c:valAx>
        <c:axId val="34378724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6912"/>
        <c:crosses val="autoZero"/>
        <c:crossBetween val="between"/>
        <c:maj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'P28_2_Conseguir Mayoría nac. '!$C$32:$C$33</c:f>
              <c:strCache>
                <c:ptCount val="2"/>
                <c:pt idx="0">
                  <c:v>Conseguir una mayoría nacionalista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'P28_2_Conseguir Mayoría nac. '!$B$34:$B$37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NS</c:v>
                </c:pt>
                <c:pt idx="3">
                  <c:v>NC</c:v>
                </c:pt>
              </c:strCache>
            </c:strRef>
          </c:cat>
          <c:val>
            <c:numRef>
              <c:f>'P28_2_Conseguir Mayoría nac. '!$C$34:$C$37</c:f>
              <c:numCache>
                <c:formatCode>###0.0%</c:formatCode>
                <c:ptCount val="4"/>
                <c:pt idx="0">
                  <c:v>0.29528795811518327</c:v>
                </c:pt>
                <c:pt idx="1">
                  <c:v>0.65130890052356027</c:v>
                </c:pt>
                <c:pt idx="2">
                  <c:v>4.607329842931937E-2</c:v>
                </c:pt>
                <c:pt idx="3">
                  <c:v>7.3298429319371729E-3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4-4E3E-9859-C1FB481F78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'P23_Ir a votar'!$B$59</c:f>
              <c:strCache>
                <c:ptCount val="1"/>
                <c:pt idx="0">
                  <c:v>80% y más irá a votar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'P23_Ir a votar'!$A$60:$A$62</c:f>
              <c:numCache>
                <c:formatCode>0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cat>
          <c:val>
            <c:numRef>
              <c:f>'P23_Ir a votar'!$B$60:$B$62</c:f>
              <c:numCache>
                <c:formatCode>0.00%</c:formatCode>
                <c:ptCount val="3"/>
                <c:pt idx="0">
                  <c:v>0.6874340021119324</c:v>
                </c:pt>
                <c:pt idx="1">
                  <c:v>0.74760000000000004</c:v>
                </c:pt>
                <c:pt idx="2">
                  <c:v>0.68500000000000005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026-9BAF-0D10CAA236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84933048"/>
        <c:axId val="484934360"/>
        <c:axId val="0"/>
      </c:bar3DChart>
      <c:catAx>
        <c:axId val="484933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934360"/>
        <c:crosses val="autoZero"/>
        <c:auto val="1"/>
        <c:lblAlgn val="ctr"/>
        <c:lblOffset val="100"/>
        <c:noMultiLvlLbl val="0"/>
      </c:catAx>
      <c:valAx>
        <c:axId val="484934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48493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'P28_2_Conseguir Mayoría nac. '!$C$48:$C$49</c:f>
              <c:strCache>
                <c:ptCount val="2"/>
                <c:pt idx="1">
                  <c:v>Intención de ir a votar: Puntuación '8' y más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'P28_2_Conseguir Mayoría nac. '!$B$50:$B$51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'P28_2_Conseguir Mayoría nac. '!$C$50:$C$51</c:f>
              <c:numCache>
                <c:formatCode>###0.0%</c:formatCode>
                <c:ptCount val="2"/>
                <c:pt idx="0">
                  <c:v>0.33400000000000002</c:v>
                </c:pt>
                <c:pt idx="1">
                  <c:v>0.66600000000000004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1-4DAD-9D00-61C56463A80E}"/>
            </c:ext>
          </c:extLst>
        </c:ser>
        <c:ser>
          <c:idx val="1"/>
          <c:order val="1"/>
          <c:tx>
            <c:strRef>
              <c:f>'P28_2_Conseguir Mayoría nac. '!$D$48:$D$49</c:f>
              <c:strCache>
                <c:ptCount val="2"/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'P28_2_Conseguir Mayoría nac. '!$B$50:$B$51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'P28_2_Conseguir Mayoría nac. '!$D$50:$D$51</c:f>
              <c:numCache>
                <c:formatCode>###0.0%</c:formatCode>
                <c:ptCount val="2"/>
                <c:pt idx="0">
                  <c:v>0.312</c:v>
                </c:pt>
                <c:pt idx="1">
                  <c:v>0.68799999999999994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81-4DAD-9D00-61C56463A8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'P28_2_Conseguir Mayoría nac. '!$A$65</c:f>
              <c:strCache>
                <c:ptCount val="1"/>
                <c:pt idx="0">
                  <c:v>Intención votar: '8 y más'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'P28_2_Conseguir Mayoría nac. '!$B$63:$E$64</c:f>
              <c:multiLvlStrCache>
                <c:ptCount val="4"/>
                <c:lvl>
                  <c:pt idx="0">
                    <c:v>Este gobierno está resolviendo los problemas de Navarra</c:v>
                  </c:pt>
                  <c:pt idx="1">
                    <c:v>Sabe cómo resolver los problemas, pero necesita más tiempo</c:v>
                  </c:pt>
                  <c:pt idx="2">
                    <c:v>No sabe cómo resolverlos</c:v>
                  </c:pt>
                  <c:pt idx="3">
                    <c:v>No es consciente de los problemas de Navarra</c:v>
                  </c:pt>
                </c:lvl>
                <c:lvl>
                  <c:pt idx="0">
                    <c:v>Han pasado más de tres años desde que tomara posesión el actual Gobierno de Navarra, ¿cuál de las siguientes frases se acerca más a su opinión sobre este? RESPUESTA: SÍ</c:v>
                  </c:pt>
                </c:lvl>
              </c:multiLvlStrCache>
            </c:multiLvlStrRef>
          </c:cat>
          <c:val>
            <c:numRef>
              <c:f>'P28_2_Conseguir Mayoría nac. '!$B$65:$E$65</c:f>
              <c:numCache>
                <c:formatCode>0.0%</c:formatCode>
                <c:ptCount val="4"/>
                <c:pt idx="0">
                  <c:v>0.45</c:v>
                </c:pt>
                <c:pt idx="1">
                  <c:v>0.53900000000000003</c:v>
                </c:pt>
                <c:pt idx="2">
                  <c:v>0.19600000000000001</c:v>
                </c:pt>
                <c:pt idx="3">
                  <c:v>0.161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E-4DF4-93F3-F495F4F06FED}"/>
            </c:ext>
          </c:extLst>
        </c:ser>
        <c:ser>
          <c:idx val="1"/>
          <c:order val="1"/>
          <c:tx>
            <c:strRef>
              <c:f>'P28_2_Conseguir Mayoría nac. '!$A$66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'P28_2_Conseguir Mayoría nac. '!$B$63:$E$64</c:f>
              <c:multiLvlStrCache>
                <c:ptCount val="4"/>
                <c:lvl>
                  <c:pt idx="0">
                    <c:v>Este gobierno está resolviendo los problemas de Navarra</c:v>
                  </c:pt>
                  <c:pt idx="1">
                    <c:v>Sabe cómo resolver los problemas, pero necesita más tiempo</c:v>
                  </c:pt>
                  <c:pt idx="2">
                    <c:v>No sabe cómo resolverlos</c:v>
                  </c:pt>
                  <c:pt idx="3">
                    <c:v>No es consciente de los problemas de Navarra</c:v>
                  </c:pt>
                </c:lvl>
                <c:lvl>
                  <c:pt idx="0">
                    <c:v>Han pasado más de tres años desde que tomara posesión el actual Gobierno de Navarra, ¿cuál de las siguientes frases se acerca más a su opinión sobre este? RESPUESTA: SÍ</c:v>
                  </c:pt>
                </c:lvl>
              </c:multiLvlStrCache>
            </c:multiLvlStrRef>
          </c:cat>
          <c:val>
            <c:numRef>
              <c:f>'P28_2_Conseguir Mayoría nac. '!$B$66:$E$66</c:f>
              <c:numCache>
                <c:formatCode>0.0%</c:formatCode>
                <c:ptCount val="4"/>
                <c:pt idx="0">
                  <c:v>0.45100000000000001</c:v>
                </c:pt>
                <c:pt idx="1">
                  <c:v>0.48399999999999999</c:v>
                </c:pt>
                <c:pt idx="2">
                  <c:v>0.19700000000000001</c:v>
                </c:pt>
                <c:pt idx="3">
                  <c:v>0.17299999999999999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E-4DF4-93F3-F495F4F06FE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4933048"/>
        <c:axId val="484934360"/>
      </c:barChart>
      <c:catAx>
        <c:axId val="48493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934360"/>
        <c:crosses val="autoZero"/>
        <c:auto val="1"/>
        <c:lblAlgn val="ctr"/>
        <c:lblOffset val="100"/>
        <c:noMultiLvlLbl val="0"/>
      </c:catAx>
      <c:valAx>
        <c:axId val="484934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8493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'P28_2_Conseguir Mayoría nac. '!$C$78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'P28_2_Conseguir Mayoría nac. '!$B$79:$B$89</c:f>
              <c:strCache>
                <c:ptCount val="11"/>
                <c:pt idx="0">
                  <c:v>Oposición - '8 y más'</c:v>
                </c:pt>
                <c:pt idx="1">
                  <c:v>Oposición - TOTAL</c:v>
                </c:pt>
                <c:pt idx="2">
                  <c:v>Oposición - Media Foral</c:v>
                </c:pt>
                <c:pt idx="4">
                  <c:v>Presidenta - '8 y más'</c:v>
                </c:pt>
                <c:pt idx="5">
                  <c:v>Presidenta - TOTAL</c:v>
                </c:pt>
                <c:pt idx="6">
                  <c:v>Presidenta - Media Foral</c:v>
                </c:pt>
                <c:pt idx="8">
                  <c:v>Gobierno - '8 y más'</c:v>
                </c:pt>
                <c:pt idx="9">
                  <c:v>Gobierno - TOTAL</c:v>
                </c:pt>
                <c:pt idx="10">
                  <c:v>Gobierno - Media Foral</c:v>
                </c:pt>
              </c:strCache>
            </c:strRef>
          </c:cat>
          <c:val>
            <c:numRef>
              <c:f>'P28_2_Conseguir Mayoría nac. '!$C$79:$C$89</c:f>
              <c:numCache>
                <c:formatCode>0.00</c:formatCode>
                <c:ptCount val="11"/>
                <c:pt idx="0">
                  <c:v>4.2386634844868736</c:v>
                </c:pt>
                <c:pt idx="1">
                  <c:v>4.1273031825795643</c:v>
                </c:pt>
                <c:pt idx="4">
                  <c:v>4.5105386416861819</c:v>
                </c:pt>
                <c:pt idx="5">
                  <c:v>4.5244299674267099</c:v>
                </c:pt>
                <c:pt idx="8">
                  <c:v>4.5397196261682247</c:v>
                </c:pt>
                <c:pt idx="9">
                  <c:v>4.4862236628849272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F-4FD6-A218-1979F942DCF2}"/>
            </c:ext>
          </c:extLst>
        </c:ser>
        <c:ser>
          <c:idx val="1"/>
          <c:order val="1"/>
          <c:tx>
            <c:strRef>
              <c:f>'P28_2_Conseguir Mayoría nac. '!$D$78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'P28_2_Conseguir Mayoría nac. '!$B$79:$B$89</c:f>
              <c:strCache>
                <c:ptCount val="11"/>
                <c:pt idx="0">
                  <c:v>Oposición - '8 y más'</c:v>
                </c:pt>
                <c:pt idx="1">
                  <c:v>Oposición - TOTAL</c:v>
                </c:pt>
                <c:pt idx="2">
                  <c:v>Oposición - Media Foral</c:v>
                </c:pt>
                <c:pt idx="4">
                  <c:v>Presidenta - '8 y más'</c:v>
                </c:pt>
                <c:pt idx="5">
                  <c:v>Presidenta - TOTAL</c:v>
                </c:pt>
                <c:pt idx="6">
                  <c:v>Presidenta - Media Foral</c:v>
                </c:pt>
                <c:pt idx="8">
                  <c:v>Gobierno - '8 y más'</c:v>
                </c:pt>
                <c:pt idx="9">
                  <c:v>Gobierno - TOTAL</c:v>
                </c:pt>
                <c:pt idx="10">
                  <c:v>Gobierno - Media Foral</c:v>
                </c:pt>
              </c:strCache>
            </c:strRef>
          </c:cat>
          <c:val>
            <c:numRef>
              <c:f>'P28_2_Conseguir Mayoría nac. '!$D$79:$D$89</c:f>
              <c:numCache>
                <c:formatCode>0.00</c:formatCode>
                <c:ptCount val="11"/>
                <c:pt idx="0">
                  <c:v>3.3271028037383172</c:v>
                </c:pt>
                <c:pt idx="1">
                  <c:v>3.464028776978417</c:v>
                </c:pt>
                <c:pt idx="4">
                  <c:v>6.4398148148148149</c:v>
                </c:pt>
                <c:pt idx="5">
                  <c:v>6.0716845878136203</c:v>
                </c:pt>
                <c:pt idx="8">
                  <c:v>6.208333333333333</c:v>
                </c:pt>
                <c:pt idx="9">
                  <c:v>5.9857142857142858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F-4FD6-A218-1979F942DCF2}"/>
            </c:ext>
          </c:extLst>
        </c:ser>
        <c:ser>
          <c:idx val="2"/>
          <c:order val="2"/>
          <c:tx>
            <c:strRef>
              <c:f>'P28_2_Conseguir Mayoría nac. '!$E$78</c:f>
              <c:strCache>
                <c:ptCount val="1"/>
                <c:pt idx="0">
                  <c:v>MEDIA FORAL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'P28_2_Conseguir Mayoría nac. '!$B$79:$B$89</c:f>
              <c:strCache>
                <c:ptCount val="11"/>
                <c:pt idx="0">
                  <c:v>Oposición - '8 y más'</c:v>
                </c:pt>
                <c:pt idx="1">
                  <c:v>Oposición - TOTAL</c:v>
                </c:pt>
                <c:pt idx="2">
                  <c:v>Oposición - Media Foral</c:v>
                </c:pt>
                <c:pt idx="4">
                  <c:v>Presidenta - '8 y más'</c:v>
                </c:pt>
                <c:pt idx="5">
                  <c:v>Presidenta - TOTAL</c:v>
                </c:pt>
                <c:pt idx="6">
                  <c:v>Presidenta - Media Foral</c:v>
                </c:pt>
                <c:pt idx="8">
                  <c:v>Gobierno - '8 y más'</c:v>
                </c:pt>
                <c:pt idx="9">
                  <c:v>Gobierno - TOTAL</c:v>
                </c:pt>
                <c:pt idx="10">
                  <c:v>Gobierno - Media Foral</c:v>
                </c:pt>
              </c:strCache>
            </c:strRef>
          </c:cat>
          <c:val>
            <c:numRef>
              <c:f>'P28_2_Conseguir Mayoría nac. '!$E$79:$E$89</c:f>
              <c:numCache>
                <c:formatCode>General</c:formatCode>
                <c:ptCount val="11"/>
                <c:pt idx="2" formatCode="0.00">
                  <c:v>3.93</c:v>
                </c:pt>
                <c:pt idx="6" formatCode="0.00">
                  <c:v>4.99</c:v>
                </c:pt>
                <c:pt idx="10" formatCode="0.00">
                  <c:v>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A-46E0-BB42-550B857E93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57730024"/>
        <c:axId val="457742160"/>
      </c:barChart>
      <c:catAx>
        <c:axId val="457730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7742160"/>
        <c:crosses val="autoZero"/>
        <c:auto val="1"/>
        <c:lblAlgn val="ctr"/>
        <c:lblOffset val="100"/>
        <c:noMultiLvlLbl val="0"/>
      </c:catAx>
      <c:valAx>
        <c:axId val="4577421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5773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30775079071177E-2"/>
          <c:y val="0.17229816272965878"/>
          <c:w val="0.93832333586028338"/>
          <c:h val="0.42506323779929345"/>
        </c:manualLayout>
      </c:layout>
      <c:lineChart>
        <c:grouping val="standard"/>
        <c:varyColors val="0"/>
        <c:ser>
          <c:idx val="0"/>
          <c:order val="0"/>
          <c:spPr>
            <a:ln w="381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25-4CB1-BC0E-EC657DCF2BAA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25-4CB1-BC0E-EC657DCF2BAA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25-4CB1-BC0E-EC657DCF2BAA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25-4CB1-BC0E-EC657DCF2BAA}"/>
                </c:ext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25-4CB1-BC0E-EC657DCF2BAA}"/>
                </c:ext>
              </c:extLst>
            </c:dLbl>
            <c:dLbl>
              <c:idx val="1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5-4CB1-BC0E-EC657DCF2BAA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25-4CB1-BC0E-EC657DCF2BAA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5-4CB1-BC0E-EC657DCF2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'P28_2_1_Conseguir Mayoría nac.'!$A$3:$A$24</c:f>
              <c:strCache>
                <c:ptCount val="22"/>
                <c:pt idx="0">
                  <c:v>TOTAL (N: 904)</c:v>
                </c:pt>
                <c:pt idx="2">
                  <c:v>ZONA (V: 0,195)</c:v>
                </c:pt>
                <c:pt idx="3">
                  <c:v>Norte de Navarra</c:v>
                </c:pt>
                <c:pt idx="4">
                  <c:v>Pamplona</c:v>
                </c:pt>
                <c:pt idx="5">
                  <c:v>Comarca de Pamplona</c:v>
                </c:pt>
                <c:pt idx="6">
                  <c:v>Navarra Media</c:v>
                </c:pt>
                <c:pt idx="7">
                  <c:v>Ribera de Navarra</c:v>
                </c:pt>
                <c:pt idx="9">
                  <c:v>HABITAT (V: 0,172)</c:v>
                </c:pt>
                <c:pt idx="10">
                  <c:v>Hasta 2.000 habitantes</c:v>
                </c:pt>
                <c:pt idx="11">
                  <c:v>De 2.001 a 5.000 habitantes</c:v>
                </c:pt>
                <c:pt idx="12">
                  <c:v>De 5.001 a 10.000 habitantes</c:v>
                </c:pt>
                <c:pt idx="13">
                  <c:v>De 10.001 a 20.000 habitantes</c:v>
                </c:pt>
                <c:pt idx="14">
                  <c:v>Más de 20.000 habitantes</c:v>
                </c:pt>
                <c:pt idx="15">
                  <c:v>Pamplona</c:v>
                </c:pt>
                <c:pt idx="17">
                  <c:v>NIVEL DE ESTUDIOS (V: 0,106)</c:v>
                </c:pt>
                <c:pt idx="18">
                  <c:v>Sin formación-Primarios incompletos</c:v>
                </c:pt>
                <c:pt idx="19">
                  <c:v>Primarios (Obligatorios y ESO)</c:v>
                </c:pt>
                <c:pt idx="20">
                  <c:v>Secundarios</c:v>
                </c:pt>
                <c:pt idx="21">
                  <c:v>Superiores</c:v>
                </c:pt>
              </c:strCache>
            </c:strRef>
          </c:cat>
          <c:val>
            <c:numRef>
              <c:f>'P28_2_1_Conseguir Mayoría nac.'!$B$3:$B$24</c:f>
              <c:numCache>
                <c:formatCode>0.0%</c:formatCode>
                <c:ptCount val="22"/>
                <c:pt idx="0">
                  <c:v>0.312</c:v>
                </c:pt>
                <c:pt idx="3">
                  <c:v>0.48499999999999999</c:v>
                </c:pt>
                <c:pt idx="4">
                  <c:v>0.32400000000000001</c:v>
                </c:pt>
                <c:pt idx="5">
                  <c:v>0.27200000000000002</c:v>
                </c:pt>
                <c:pt idx="6">
                  <c:v>0.27600000000000002</c:v>
                </c:pt>
                <c:pt idx="7">
                  <c:v>0.28499999999999998</c:v>
                </c:pt>
                <c:pt idx="10">
                  <c:v>0.45</c:v>
                </c:pt>
                <c:pt idx="11">
                  <c:v>0.28599999999999998</c:v>
                </c:pt>
                <c:pt idx="12">
                  <c:v>0.28699999999999998</c:v>
                </c:pt>
                <c:pt idx="13">
                  <c:v>0.28799999999999998</c:v>
                </c:pt>
                <c:pt idx="14">
                  <c:v>0.224</c:v>
                </c:pt>
                <c:pt idx="15">
                  <c:v>0.32400000000000001</c:v>
                </c:pt>
                <c:pt idx="18">
                  <c:v>0.45500000000000002</c:v>
                </c:pt>
                <c:pt idx="19">
                  <c:v>0.35199999999999998</c:v>
                </c:pt>
                <c:pt idx="20">
                  <c:v>0.32800000000000001</c:v>
                </c:pt>
                <c:pt idx="21">
                  <c:v>0.26100000000000001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25-4CB1-BC0E-EC657DCF2BAA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'P28_2_1_Conseguir Mayoría nac.'!$A$3:$A$24</c:f>
              <c:strCache>
                <c:ptCount val="22"/>
                <c:pt idx="0">
                  <c:v>TOTAL (N: 904)</c:v>
                </c:pt>
                <c:pt idx="2">
                  <c:v>ZONA (V: 0,195)</c:v>
                </c:pt>
                <c:pt idx="3">
                  <c:v>Norte de Navarra</c:v>
                </c:pt>
                <c:pt idx="4">
                  <c:v>Pamplona</c:v>
                </c:pt>
                <c:pt idx="5">
                  <c:v>Comarca de Pamplona</c:v>
                </c:pt>
                <c:pt idx="6">
                  <c:v>Navarra Media</c:v>
                </c:pt>
                <c:pt idx="7">
                  <c:v>Ribera de Navarra</c:v>
                </c:pt>
                <c:pt idx="9">
                  <c:v>HABITAT (V: 0,172)</c:v>
                </c:pt>
                <c:pt idx="10">
                  <c:v>Hasta 2.000 habitantes</c:v>
                </c:pt>
                <c:pt idx="11">
                  <c:v>De 2.001 a 5.000 habitantes</c:v>
                </c:pt>
                <c:pt idx="12">
                  <c:v>De 5.001 a 10.000 habitantes</c:v>
                </c:pt>
                <c:pt idx="13">
                  <c:v>De 10.001 a 20.000 habitantes</c:v>
                </c:pt>
                <c:pt idx="14">
                  <c:v>Más de 20.000 habitantes</c:v>
                </c:pt>
                <c:pt idx="15">
                  <c:v>Pamplona</c:v>
                </c:pt>
                <c:pt idx="17">
                  <c:v>NIVEL DE ESTUDIOS (V: 0,106)</c:v>
                </c:pt>
                <c:pt idx="18">
                  <c:v>Sin formación-Primarios incompletos</c:v>
                </c:pt>
                <c:pt idx="19">
                  <c:v>Primarios (Obligatorios y ESO)</c:v>
                </c:pt>
                <c:pt idx="20">
                  <c:v>Secundarios</c:v>
                </c:pt>
                <c:pt idx="21">
                  <c:v>Superiores</c:v>
                </c:pt>
              </c:strCache>
            </c:strRef>
          </c:cat>
          <c:val>
            <c:numRef>
              <c:f>'P28_2_1_Conseguir Mayoría nac.'!$C$3:$C$24</c:f>
              <c:numCache>
                <c:formatCode>0.0%</c:formatCode>
                <c:ptCount val="22"/>
                <c:pt idx="3">
                  <c:v>0.312</c:v>
                </c:pt>
                <c:pt idx="4">
                  <c:v>0.312</c:v>
                </c:pt>
                <c:pt idx="5">
                  <c:v>0.312</c:v>
                </c:pt>
                <c:pt idx="6">
                  <c:v>0.312</c:v>
                </c:pt>
                <c:pt idx="7">
                  <c:v>0.312</c:v>
                </c:pt>
                <c:pt idx="8">
                  <c:v>0.312</c:v>
                </c:pt>
                <c:pt idx="9">
                  <c:v>0.312</c:v>
                </c:pt>
                <c:pt idx="10">
                  <c:v>0.312</c:v>
                </c:pt>
                <c:pt idx="11">
                  <c:v>0.312</c:v>
                </c:pt>
                <c:pt idx="12">
                  <c:v>0.312</c:v>
                </c:pt>
                <c:pt idx="13">
                  <c:v>0.312</c:v>
                </c:pt>
                <c:pt idx="14">
                  <c:v>0.312</c:v>
                </c:pt>
                <c:pt idx="15">
                  <c:v>0.312</c:v>
                </c:pt>
                <c:pt idx="16">
                  <c:v>0.312</c:v>
                </c:pt>
                <c:pt idx="17">
                  <c:v>0.312</c:v>
                </c:pt>
                <c:pt idx="18">
                  <c:v>0.312</c:v>
                </c:pt>
                <c:pt idx="19">
                  <c:v>0.312</c:v>
                </c:pt>
                <c:pt idx="20">
                  <c:v>0.312</c:v>
                </c:pt>
                <c:pt idx="21">
                  <c:v>0.312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D25-4CB1-BC0E-EC657DCF2BA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3786912"/>
        <c:axId val="343787240"/>
      </c:lineChart>
      <c:catAx>
        <c:axId val="3437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7240"/>
        <c:crosses val="autoZero"/>
        <c:auto val="1"/>
        <c:lblAlgn val="ctr"/>
        <c:lblOffset val="100"/>
        <c:noMultiLvlLbl val="0"/>
      </c:catAx>
      <c:valAx>
        <c:axId val="34378724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6912"/>
        <c:crosses val="autoZero"/>
        <c:crossBetween val="between"/>
        <c:maj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30775079071177E-2"/>
          <c:y val="0.17229816272965878"/>
          <c:w val="0.93832333586028338"/>
          <c:h val="0.42506323779929345"/>
        </c:manualLayout>
      </c:layout>
      <c:lineChart>
        <c:grouping val="standard"/>
        <c:varyColors val="0"/>
        <c:ser>
          <c:idx val="0"/>
          <c:order val="0"/>
          <c:spPr>
            <a:ln w="381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81-4697-AA29-AB3649AA5896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81-4697-AA29-AB3649AA5896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81-4697-AA29-AB3649AA5896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81-4697-AA29-AB3649AA5896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81-4697-AA29-AB3649AA5896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81-4697-AA29-AB3649AA5896}"/>
                </c:ext>
              </c:extLst>
            </c:dLbl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81-4697-AA29-AB3649AA5896}"/>
                </c:ext>
              </c:extLst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81-4697-AA29-AB3649AA5896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81-4697-AA29-AB3649AA5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'P28_2_1_Conseguir Mayoría nac.'!$A$30:$A$51</c:f>
              <c:strCache>
                <c:ptCount val="22"/>
                <c:pt idx="0">
                  <c:v>TOTAL (N: 904)</c:v>
                </c:pt>
                <c:pt idx="2">
                  <c:v>ZONA (V: 0,195)</c:v>
                </c:pt>
                <c:pt idx="3">
                  <c:v>Norte de Navarra</c:v>
                </c:pt>
                <c:pt idx="4">
                  <c:v>Pamplona</c:v>
                </c:pt>
                <c:pt idx="5">
                  <c:v>Comarca de Pamplona</c:v>
                </c:pt>
                <c:pt idx="6">
                  <c:v>Navarra Media</c:v>
                </c:pt>
                <c:pt idx="7">
                  <c:v>Ribera de Navarra</c:v>
                </c:pt>
                <c:pt idx="9">
                  <c:v>HABITAT (V: 0,172)</c:v>
                </c:pt>
                <c:pt idx="10">
                  <c:v>Hasta 2.000 habitantes</c:v>
                </c:pt>
                <c:pt idx="11">
                  <c:v>De 2.001 a 5.000 habitantes</c:v>
                </c:pt>
                <c:pt idx="12">
                  <c:v>De 5.001 a 10.000 habitantes</c:v>
                </c:pt>
                <c:pt idx="13">
                  <c:v>De 10.001 a 20.000 habitantes</c:v>
                </c:pt>
                <c:pt idx="14">
                  <c:v>Más de 20.000 habitantes</c:v>
                </c:pt>
                <c:pt idx="15">
                  <c:v>Pamplona</c:v>
                </c:pt>
                <c:pt idx="17">
                  <c:v>NIVEL DE ESTUDIOS (V: 0,106)</c:v>
                </c:pt>
                <c:pt idx="18">
                  <c:v>Sin formación-Primarios incompletos</c:v>
                </c:pt>
                <c:pt idx="19">
                  <c:v>Primarios (Obligatorios y ESO)</c:v>
                </c:pt>
                <c:pt idx="20">
                  <c:v>Secundarios</c:v>
                </c:pt>
                <c:pt idx="21">
                  <c:v>Superiores</c:v>
                </c:pt>
              </c:strCache>
            </c:strRef>
          </c:cat>
          <c:val>
            <c:numRef>
              <c:f>'P28_2_1_Conseguir Mayoría nac.'!$B$30:$B$51</c:f>
              <c:numCache>
                <c:formatCode>0.0%</c:formatCode>
                <c:ptCount val="22"/>
                <c:pt idx="0">
                  <c:v>0.68799999999999994</c:v>
                </c:pt>
                <c:pt idx="3">
                  <c:v>0.51500000000000001</c:v>
                </c:pt>
                <c:pt idx="4">
                  <c:v>0.67599999999999993</c:v>
                </c:pt>
                <c:pt idx="5">
                  <c:v>0.72799999999999998</c:v>
                </c:pt>
                <c:pt idx="6">
                  <c:v>0.72399999999999998</c:v>
                </c:pt>
                <c:pt idx="7">
                  <c:v>0.71500000000000008</c:v>
                </c:pt>
                <c:pt idx="10">
                  <c:v>0.55000000000000004</c:v>
                </c:pt>
                <c:pt idx="11">
                  <c:v>0.71399999999999997</c:v>
                </c:pt>
                <c:pt idx="12">
                  <c:v>0.71300000000000008</c:v>
                </c:pt>
                <c:pt idx="13">
                  <c:v>0.71199999999999997</c:v>
                </c:pt>
                <c:pt idx="14">
                  <c:v>0.77600000000000002</c:v>
                </c:pt>
                <c:pt idx="15">
                  <c:v>0.67599999999999993</c:v>
                </c:pt>
                <c:pt idx="18">
                  <c:v>0.54499999999999993</c:v>
                </c:pt>
                <c:pt idx="19">
                  <c:v>0.64800000000000002</c:v>
                </c:pt>
                <c:pt idx="20">
                  <c:v>0.67199999999999993</c:v>
                </c:pt>
                <c:pt idx="21">
                  <c:v>0.73899999999999999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E81-4697-AA29-AB3649AA5896}"/>
            </c:ext>
          </c:extLst>
        </c:ser>
        <c:ser>
          <c:idx val="1"/>
          <c:order val="1"/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'P28_2_1_Conseguir Mayoría nac.'!$A$30:$A$51</c:f>
              <c:strCache>
                <c:ptCount val="22"/>
                <c:pt idx="0">
                  <c:v>TOTAL (N: 904)</c:v>
                </c:pt>
                <c:pt idx="2">
                  <c:v>ZONA (V: 0,195)</c:v>
                </c:pt>
                <c:pt idx="3">
                  <c:v>Norte de Navarra</c:v>
                </c:pt>
                <c:pt idx="4">
                  <c:v>Pamplona</c:v>
                </c:pt>
                <c:pt idx="5">
                  <c:v>Comarca de Pamplona</c:v>
                </c:pt>
                <c:pt idx="6">
                  <c:v>Navarra Media</c:v>
                </c:pt>
                <c:pt idx="7">
                  <c:v>Ribera de Navarra</c:v>
                </c:pt>
                <c:pt idx="9">
                  <c:v>HABITAT (V: 0,172)</c:v>
                </c:pt>
                <c:pt idx="10">
                  <c:v>Hasta 2.000 habitantes</c:v>
                </c:pt>
                <c:pt idx="11">
                  <c:v>De 2.001 a 5.000 habitantes</c:v>
                </c:pt>
                <c:pt idx="12">
                  <c:v>De 5.001 a 10.000 habitantes</c:v>
                </c:pt>
                <c:pt idx="13">
                  <c:v>De 10.001 a 20.000 habitantes</c:v>
                </c:pt>
                <c:pt idx="14">
                  <c:v>Más de 20.000 habitantes</c:v>
                </c:pt>
                <c:pt idx="15">
                  <c:v>Pamplona</c:v>
                </c:pt>
                <c:pt idx="17">
                  <c:v>NIVEL DE ESTUDIOS (V: 0,106)</c:v>
                </c:pt>
                <c:pt idx="18">
                  <c:v>Sin formación-Primarios incompletos</c:v>
                </c:pt>
                <c:pt idx="19">
                  <c:v>Primarios (Obligatorios y ESO)</c:v>
                </c:pt>
                <c:pt idx="20">
                  <c:v>Secundarios</c:v>
                </c:pt>
                <c:pt idx="21">
                  <c:v>Superiores</c:v>
                </c:pt>
              </c:strCache>
            </c:strRef>
          </c:cat>
          <c:val>
            <c:numRef>
              <c:f>'P28_2_1_Conseguir Mayoría nac.'!$C$30:$C$51</c:f>
              <c:numCache>
                <c:formatCode>0.0%</c:formatCode>
                <c:ptCount val="22"/>
                <c:pt idx="3">
                  <c:v>0.68799999999999994</c:v>
                </c:pt>
                <c:pt idx="4">
                  <c:v>0.68799999999999994</c:v>
                </c:pt>
                <c:pt idx="5">
                  <c:v>0.68799999999999994</c:v>
                </c:pt>
                <c:pt idx="6">
                  <c:v>0.68799999999999994</c:v>
                </c:pt>
                <c:pt idx="7">
                  <c:v>0.68799999999999994</c:v>
                </c:pt>
                <c:pt idx="8">
                  <c:v>0.68799999999999994</c:v>
                </c:pt>
                <c:pt idx="9">
                  <c:v>0.68799999999999994</c:v>
                </c:pt>
                <c:pt idx="10">
                  <c:v>0.68799999999999994</c:v>
                </c:pt>
                <c:pt idx="11">
                  <c:v>0.68799999999999994</c:v>
                </c:pt>
                <c:pt idx="12">
                  <c:v>0.68799999999999994</c:v>
                </c:pt>
                <c:pt idx="13">
                  <c:v>0.68799999999999994</c:v>
                </c:pt>
                <c:pt idx="14">
                  <c:v>0.68799999999999994</c:v>
                </c:pt>
                <c:pt idx="15">
                  <c:v>0.68799999999999994</c:v>
                </c:pt>
                <c:pt idx="16">
                  <c:v>0.68799999999999994</c:v>
                </c:pt>
                <c:pt idx="17">
                  <c:v>0.68799999999999994</c:v>
                </c:pt>
                <c:pt idx="18">
                  <c:v>0.68799999999999994</c:v>
                </c:pt>
                <c:pt idx="19">
                  <c:v>0.68799999999999994</c:v>
                </c:pt>
                <c:pt idx="20">
                  <c:v>0.68799999999999994</c:v>
                </c:pt>
                <c:pt idx="21">
                  <c:v>0.68799999999999994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E81-4697-AA29-AB3649AA589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3786912"/>
        <c:axId val="343787240"/>
      </c:lineChart>
      <c:catAx>
        <c:axId val="3437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7240"/>
        <c:crosses val="autoZero"/>
        <c:auto val="1"/>
        <c:lblAlgn val="ctr"/>
        <c:lblOffset val="100"/>
        <c:noMultiLvlLbl val="0"/>
      </c:catAx>
      <c:valAx>
        <c:axId val="34378724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6912"/>
        <c:crosses val="autoZero"/>
        <c:crossBetween val="between"/>
        <c:maj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'P28_3_Uso de encuestas'!$C$29:$C$30</c:f>
              <c:strCache>
                <c:ptCount val="2"/>
                <c:pt idx="0">
                  <c:v>Uso de encuestas en la toma de decisiones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'P28_3_Uso de encuestas'!$B$31:$B$34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NS</c:v>
                </c:pt>
                <c:pt idx="3">
                  <c:v>NC</c:v>
                </c:pt>
              </c:strCache>
            </c:strRef>
          </c:cat>
          <c:val>
            <c:numRef>
              <c:f>'P28_3_Uso de encuestas'!$C$31:$C$34</c:f>
              <c:numCache>
                <c:formatCode>###0.0%</c:formatCode>
                <c:ptCount val="4"/>
                <c:pt idx="0">
                  <c:v>0.2356020942408377</c:v>
                </c:pt>
                <c:pt idx="1">
                  <c:v>0.74554973821989534</c:v>
                </c:pt>
                <c:pt idx="2">
                  <c:v>1.2565445026178011E-2</c:v>
                </c:pt>
                <c:pt idx="3">
                  <c:v>6.2827225130890054E-3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F-43CC-B97B-842058316C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'P28_3_Uso de encuestas'!$C$46:$C$47</c:f>
              <c:strCache>
                <c:ptCount val="2"/>
                <c:pt idx="1">
                  <c:v>Intención de ir a votar: Puntuación '8' y más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'P28_3_Uso de encuestas'!$B$48:$B$49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encuestas'!$C$48:$C$49</c:f>
              <c:numCache>
                <c:formatCode>###0.0%</c:formatCode>
                <c:ptCount val="2"/>
                <c:pt idx="0">
                  <c:v>0.23599999999999999</c:v>
                </c:pt>
                <c:pt idx="1">
                  <c:v>0.76400000000000001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0-45F1-8370-765EFCEA114F}"/>
            </c:ext>
          </c:extLst>
        </c:ser>
        <c:ser>
          <c:idx val="1"/>
          <c:order val="1"/>
          <c:tx>
            <c:strRef>
              <c:f>'P28_3_Uso de encuestas'!$D$46:$D$47</c:f>
              <c:strCache>
                <c:ptCount val="2"/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encuestas'!$B$48:$B$49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encuestas'!$D$48:$D$49</c:f>
              <c:numCache>
                <c:formatCode>###0.0%</c:formatCode>
                <c:ptCount val="2"/>
                <c:pt idx="0">
                  <c:v>0.24</c:v>
                </c:pt>
                <c:pt idx="1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0-45F1-8370-765EFCEA11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'P28_3_Uso de encuestas'!$A$100</c:f>
              <c:strCache>
                <c:ptCount val="1"/>
                <c:pt idx="0">
                  <c:v>Intención votar: '8 y más'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'P28_3_Uso de encuestas'!$B$98:$E$99</c:f>
              <c:multiLvlStrCache>
                <c:ptCount val="4"/>
                <c:lvl>
                  <c:pt idx="0">
                    <c:v>Este gobierno está resolviendo los problemas de Navarra</c:v>
                  </c:pt>
                  <c:pt idx="1">
                    <c:v>Sabe cómo resolver los problemas, pero necesita más tiempo</c:v>
                  </c:pt>
                  <c:pt idx="2">
                    <c:v>No sabe cómo resolverlos</c:v>
                  </c:pt>
                  <c:pt idx="3">
                    <c:v>No es consciente de los problemas de Navarra</c:v>
                  </c:pt>
                </c:lvl>
                <c:lvl>
                  <c:pt idx="0">
                    <c:v>Han pasado más de tres años desde que tomara posesión el actual Gobierno de Navarra, ¿cuál de las siguientes frases se acerca más a su opinión sobre este?</c:v>
                  </c:pt>
                </c:lvl>
              </c:multiLvlStrCache>
            </c:multiLvlStrRef>
          </c:cat>
          <c:val>
            <c:numRef>
              <c:f>'P28_3_Uso de encuestas'!$B$100:$E$100</c:f>
              <c:numCache>
                <c:formatCode>0.0%</c:formatCode>
                <c:ptCount val="4"/>
                <c:pt idx="0">
                  <c:v>0.16300000000000001</c:v>
                </c:pt>
                <c:pt idx="1">
                  <c:v>0.22800000000000001</c:v>
                </c:pt>
                <c:pt idx="2">
                  <c:v>0.254</c:v>
                </c:pt>
                <c:pt idx="3">
                  <c:v>0.26500000000000001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1-49FA-A781-5A0FA4F27044}"/>
            </c:ext>
          </c:extLst>
        </c:ser>
        <c:ser>
          <c:idx val="1"/>
          <c:order val="1"/>
          <c:tx>
            <c:strRef>
              <c:f>'P28_3_Uso de encuestas'!$A$101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'P28_3_Uso de encuestas'!$B$98:$E$99</c:f>
              <c:multiLvlStrCache>
                <c:ptCount val="4"/>
                <c:lvl>
                  <c:pt idx="0">
                    <c:v>Este gobierno está resolviendo los problemas de Navarra</c:v>
                  </c:pt>
                  <c:pt idx="1">
                    <c:v>Sabe cómo resolver los problemas, pero necesita más tiempo</c:v>
                  </c:pt>
                  <c:pt idx="2">
                    <c:v>No sabe cómo resolverlos</c:v>
                  </c:pt>
                  <c:pt idx="3">
                    <c:v>No es consciente de los problemas de Navarra</c:v>
                  </c:pt>
                </c:lvl>
                <c:lvl>
                  <c:pt idx="0">
                    <c:v>Han pasado más de tres años desde que tomara posesión el actual Gobierno de Navarra, ¿cuál de las siguientes frases se acerca más a su opinión sobre este?</c:v>
                  </c:pt>
                </c:lvl>
              </c:multiLvlStrCache>
            </c:multiLvlStrRef>
          </c:cat>
          <c:val>
            <c:numRef>
              <c:f>'P28_3_Uso de encuestas'!$B$101:$E$101</c:f>
              <c:numCache>
                <c:formatCode>0.0%</c:formatCode>
                <c:ptCount val="4"/>
                <c:pt idx="0">
                  <c:v>0.2</c:v>
                </c:pt>
                <c:pt idx="1">
                  <c:v>0.23</c:v>
                </c:pt>
                <c:pt idx="2">
                  <c:v>0.24099999999999999</c:v>
                </c:pt>
                <c:pt idx="3">
                  <c:v>0.26500000000000001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51-49FA-A781-5A0FA4F270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4933048"/>
        <c:axId val="484934360"/>
      </c:barChart>
      <c:catAx>
        <c:axId val="48493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934360"/>
        <c:crosses val="autoZero"/>
        <c:auto val="1"/>
        <c:lblAlgn val="ctr"/>
        <c:lblOffset val="100"/>
        <c:noMultiLvlLbl val="0"/>
      </c:catAx>
      <c:valAx>
        <c:axId val="484934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8493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'P28_3_Uso de encuestas'!$C$114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encuestas'!$B$115:$B$125</c:f>
              <c:strCache>
                <c:ptCount val="11"/>
                <c:pt idx="0">
                  <c:v>Oposición - '8 y más'</c:v>
                </c:pt>
                <c:pt idx="1">
                  <c:v>Oposición - TOTAL</c:v>
                </c:pt>
                <c:pt idx="2">
                  <c:v>Oposición - Media Foral</c:v>
                </c:pt>
                <c:pt idx="4">
                  <c:v>Presidenta - '8 y más'</c:v>
                </c:pt>
                <c:pt idx="5">
                  <c:v>Presidenta - TOTAL</c:v>
                </c:pt>
                <c:pt idx="6">
                  <c:v>Presidenta - Media Foral</c:v>
                </c:pt>
                <c:pt idx="8">
                  <c:v>Gobierno - '8 y más'</c:v>
                </c:pt>
                <c:pt idx="9">
                  <c:v>Gobierno - TOTAL</c:v>
                </c:pt>
                <c:pt idx="10">
                  <c:v>Gobierno - Media Foral</c:v>
                </c:pt>
              </c:strCache>
            </c:strRef>
          </c:cat>
          <c:val>
            <c:numRef>
              <c:f>'P28_3_Uso de encuestas'!$C$115:$C$125</c:f>
              <c:numCache>
                <c:formatCode>0.00</c:formatCode>
                <c:ptCount val="11"/>
                <c:pt idx="0">
                  <c:v>3.7571428571428567</c:v>
                </c:pt>
                <c:pt idx="1">
                  <c:v>3.7383720930232558</c:v>
                </c:pt>
                <c:pt idx="4">
                  <c:v>5.1380000000000008</c:v>
                </c:pt>
                <c:pt idx="5">
                  <c:v>4.9087018544935805</c:v>
                </c:pt>
                <c:pt idx="8">
                  <c:v>5.0439121756487033</c:v>
                </c:pt>
                <c:pt idx="9">
                  <c:v>4.859375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6-4767-8DF7-02734ED630A0}"/>
            </c:ext>
          </c:extLst>
        </c:ser>
        <c:ser>
          <c:idx val="1"/>
          <c:order val="1"/>
          <c:tx>
            <c:strRef>
              <c:f>'P28_3_Uso de encuestas'!$D$114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encuestas'!$B$115:$B$125</c:f>
              <c:strCache>
                <c:ptCount val="11"/>
                <c:pt idx="0">
                  <c:v>Oposición - '8 y más'</c:v>
                </c:pt>
                <c:pt idx="1">
                  <c:v>Oposición - TOTAL</c:v>
                </c:pt>
                <c:pt idx="2">
                  <c:v>Oposición - Media Foral</c:v>
                </c:pt>
                <c:pt idx="4">
                  <c:v>Presidenta - '8 y más'</c:v>
                </c:pt>
                <c:pt idx="5">
                  <c:v>Presidenta - TOTAL</c:v>
                </c:pt>
                <c:pt idx="6">
                  <c:v>Presidenta - Media Foral</c:v>
                </c:pt>
                <c:pt idx="8">
                  <c:v>Gobierno - '8 y más'</c:v>
                </c:pt>
                <c:pt idx="9">
                  <c:v>Gobierno - TOTAL</c:v>
                </c:pt>
                <c:pt idx="10">
                  <c:v>Gobierno - Media Foral</c:v>
                </c:pt>
              </c:strCache>
            </c:strRef>
          </c:cat>
          <c:val>
            <c:numRef>
              <c:f>'P28_3_Uso de encuestas'!$D$115:$D$125</c:f>
              <c:numCache>
                <c:formatCode>0.00</c:formatCode>
                <c:ptCount val="11"/>
                <c:pt idx="0">
                  <c:v>4.5163398692810457</c:v>
                </c:pt>
                <c:pt idx="1">
                  <c:v>4.525581395348838</c:v>
                </c:pt>
                <c:pt idx="4">
                  <c:v>5.2322580645161283</c:v>
                </c:pt>
                <c:pt idx="5">
                  <c:v>5.2805429864253393</c:v>
                </c:pt>
                <c:pt idx="8">
                  <c:v>5.3032258064516116</c:v>
                </c:pt>
                <c:pt idx="9">
                  <c:v>5.3063063063063067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D6-4767-8DF7-02734ED630A0}"/>
            </c:ext>
          </c:extLst>
        </c:ser>
        <c:ser>
          <c:idx val="2"/>
          <c:order val="2"/>
          <c:tx>
            <c:strRef>
              <c:f>'P28_3_Uso de encuestas'!$E$114</c:f>
              <c:strCache>
                <c:ptCount val="1"/>
                <c:pt idx="0">
                  <c:v>MEDIA FORAL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encuestas'!$B$115:$B$125</c:f>
              <c:strCache>
                <c:ptCount val="11"/>
                <c:pt idx="0">
                  <c:v>Oposición - '8 y más'</c:v>
                </c:pt>
                <c:pt idx="1">
                  <c:v>Oposición - TOTAL</c:v>
                </c:pt>
                <c:pt idx="2">
                  <c:v>Oposición - Media Foral</c:v>
                </c:pt>
                <c:pt idx="4">
                  <c:v>Presidenta - '8 y más'</c:v>
                </c:pt>
                <c:pt idx="5">
                  <c:v>Presidenta - TOTAL</c:v>
                </c:pt>
                <c:pt idx="6">
                  <c:v>Presidenta - Media Foral</c:v>
                </c:pt>
                <c:pt idx="8">
                  <c:v>Gobierno - '8 y más'</c:v>
                </c:pt>
                <c:pt idx="9">
                  <c:v>Gobierno - TOTAL</c:v>
                </c:pt>
                <c:pt idx="10">
                  <c:v>Gobierno - Media Foral</c:v>
                </c:pt>
              </c:strCache>
            </c:strRef>
          </c:cat>
          <c:val>
            <c:numRef>
              <c:f>'P28_3_Uso de encuestas'!$E$115:$E$125</c:f>
              <c:numCache>
                <c:formatCode>General</c:formatCode>
                <c:ptCount val="11"/>
                <c:pt idx="2" formatCode="0.00">
                  <c:v>3.93</c:v>
                </c:pt>
                <c:pt idx="6" formatCode="0.00">
                  <c:v>4.99</c:v>
                </c:pt>
                <c:pt idx="10" formatCode="0.00">
                  <c:v>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6-4767-8DF7-02734ED630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57730024"/>
        <c:axId val="457742160"/>
      </c:barChart>
      <c:catAx>
        <c:axId val="457730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7742160"/>
        <c:crosses val="autoZero"/>
        <c:auto val="1"/>
        <c:lblAlgn val="ctr"/>
        <c:lblOffset val="100"/>
        <c:noMultiLvlLbl val="0"/>
      </c:catAx>
      <c:valAx>
        <c:axId val="4577421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5773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'P28_3_Uso de encuestas'!$B$60</c:f>
              <c:strCache>
                <c:ptCount val="1"/>
                <c:pt idx="0">
                  <c:v>Televisión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encuestas'!$C$60:$D$60</c:f>
              <c:numCache>
                <c:formatCode>###0.0%</c:formatCode>
                <c:ptCount val="2"/>
                <c:pt idx="0">
                  <c:v>0.27027027027027029</c:v>
                </c:pt>
                <c:pt idx="1">
                  <c:v>0.20596590909090909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7-4934-ADFF-BD0173DB0C7A}"/>
            </c:ext>
          </c:extLst>
        </c:ser>
        <c:ser>
          <c:idx val="1"/>
          <c:order val="1"/>
          <c:tx>
            <c:strRef>
              <c:f>'P28_3_Uso de encuestas'!$B$61</c:f>
              <c:strCache>
                <c:ptCount val="1"/>
                <c:pt idx="0">
                  <c:v>Radio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encuestas'!$C$61:$D$61</c:f>
              <c:numCache>
                <c:formatCode>###0.0%</c:formatCode>
                <c:ptCount val="2"/>
                <c:pt idx="0">
                  <c:v>4.954954954954955E-2</c:v>
                </c:pt>
                <c:pt idx="1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7-4934-ADFF-BD0173DB0C7A}"/>
            </c:ext>
          </c:extLst>
        </c:ser>
        <c:ser>
          <c:idx val="2"/>
          <c:order val="2"/>
          <c:tx>
            <c:strRef>
              <c:f>'P28_3_Uso de encuestas'!$B$62</c:f>
              <c:strCache>
                <c:ptCount val="1"/>
                <c:pt idx="0">
                  <c:v>Prensa escrita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encuestas'!$C$62:$D$62</c:f>
              <c:numCache>
                <c:formatCode>###0.0%</c:formatCode>
                <c:ptCount val="2"/>
                <c:pt idx="0">
                  <c:v>0.45045045045045046</c:v>
                </c:pt>
                <c:pt idx="1">
                  <c:v>0.49857954545454547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27-4934-ADFF-BD0173DB0C7A}"/>
            </c:ext>
          </c:extLst>
        </c:ser>
        <c:ser>
          <c:idx val="3"/>
          <c:order val="3"/>
          <c:tx>
            <c:strRef>
              <c:f>'P28_3_Uso de encuestas'!$B$63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encuestas'!$C$63:$D$63</c:f>
              <c:numCache>
                <c:formatCode>###0.0%</c:formatCode>
                <c:ptCount val="2"/>
                <c:pt idx="0">
                  <c:v>0.17117117117117117</c:v>
                </c:pt>
                <c:pt idx="1">
                  <c:v>0.15340909090909091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27-4934-ADFF-BD0173DB0C7A}"/>
            </c:ext>
          </c:extLst>
        </c:ser>
        <c:ser>
          <c:idx val="4"/>
          <c:order val="4"/>
          <c:tx>
            <c:strRef>
              <c:f>'P28_3_Uso de encuestas'!$B$64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encuestas'!$C$64:$D$64</c:f>
              <c:numCache>
                <c:formatCode>###0.0%</c:formatCode>
                <c:ptCount val="2"/>
                <c:pt idx="0">
                  <c:v>5.8558558558558557E-2</c:v>
                </c:pt>
                <c:pt idx="1">
                  <c:v>5.113636363636364E-2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27-4934-ADFF-BD0173DB0C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5792464"/>
        <c:axId val="465796072"/>
      </c:barChart>
      <c:catAx>
        <c:axId val="46579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5796072"/>
        <c:crosses val="autoZero"/>
        <c:auto val="1"/>
        <c:lblAlgn val="ctr"/>
        <c:lblOffset val="100"/>
        <c:noMultiLvlLbl val="0"/>
      </c:catAx>
      <c:valAx>
        <c:axId val="46579607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46579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'P23_Ir a votar'!$B$93</c:f>
              <c:strCache>
                <c:ptCount val="1"/>
                <c:pt idx="0">
                  <c:v>2018-2017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1.1557523434230915E-16"/>
                  <c:y val="-1.8518518518518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ED-47C6-B6B8-D40BF7F33267}"/>
                </c:ext>
              </c:extLst>
            </c:dLbl>
            <c:dLbl>
              <c:idx val="10"/>
              <c:layout>
                <c:manualLayout>
                  <c:x val="0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ED-47C6-B6B8-D40BF7F332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'P23_Ir a votar'!$A$94:$A$104</c:f>
              <c:strCache>
                <c:ptCount val="11"/>
                <c:pt idx="0">
                  <c:v>Con total seguridad no irá a votar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Con total seguridad irá a votar</c:v>
                </c:pt>
              </c:strCache>
            </c:strRef>
          </c:cat>
          <c:val>
            <c:numRef>
              <c:f>'P23_Ir a votar'!$B$94:$B$104</c:f>
              <c:numCache>
                <c:formatCode>0.0%</c:formatCode>
                <c:ptCount val="11"/>
                <c:pt idx="0">
                  <c:v>-1.3250263991552269E-2</c:v>
                </c:pt>
                <c:pt idx="1">
                  <c:v>1.0671594508975714E-2</c:v>
                </c:pt>
                <c:pt idx="2">
                  <c:v>7.7835269271383312E-3</c:v>
                </c:pt>
                <c:pt idx="3">
                  <c:v>2.83949313621964E-3</c:v>
                </c:pt>
                <c:pt idx="4">
                  <c:v>1.6511087645195353E-2</c:v>
                </c:pt>
                <c:pt idx="5">
                  <c:v>1.2581837381203796E-2</c:v>
                </c:pt>
                <c:pt idx="6">
                  <c:v>-1.5311510031679187E-4</c:v>
                </c:pt>
                <c:pt idx="7">
                  <c:v>1.451847940865892E-2</c:v>
                </c:pt>
                <c:pt idx="8">
                  <c:v>3.0085533262935588E-2</c:v>
                </c:pt>
                <c:pt idx="9">
                  <c:v>1.6462513199577609E-2</c:v>
                </c:pt>
                <c:pt idx="10">
                  <c:v>-9.9050686378035935E-2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ED-47C6-B6B8-D40BF7F33267}"/>
            </c:ext>
          </c:extLst>
        </c:ser>
        <c:ser>
          <c:idx val="1"/>
          <c:order val="1"/>
          <c:tx>
            <c:strRef>
              <c:f>'P23_Ir a votar'!$C$93</c:f>
              <c:strCache>
                <c:ptCount val="1"/>
                <c:pt idx="0">
                  <c:v>2018-2016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0"/>
                  <c:y val="-3.70370370370370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ED-47C6-B6B8-D40BF7F332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'P23_Ir a votar'!$A$94:$A$104</c:f>
              <c:strCache>
                <c:ptCount val="11"/>
                <c:pt idx="0">
                  <c:v>Con total seguridad no irá a votar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Con total seguridad irá a votar</c:v>
                </c:pt>
              </c:strCache>
            </c:strRef>
          </c:cat>
          <c:val>
            <c:numRef>
              <c:f>'P23_Ir a votar'!$C$94:$C$104</c:f>
              <c:numCache>
                <c:formatCode>0.0%</c:formatCode>
                <c:ptCount val="11"/>
                <c:pt idx="0">
                  <c:v>-4.1250263991552252E-2</c:v>
                </c:pt>
                <c:pt idx="1">
                  <c:v>5.6715945089757143E-3</c:v>
                </c:pt>
                <c:pt idx="2">
                  <c:v>-3.2164730728616708E-3</c:v>
                </c:pt>
                <c:pt idx="3">
                  <c:v>5.8394931362196392E-3</c:v>
                </c:pt>
                <c:pt idx="4">
                  <c:v>1.751108764519535E-2</c:v>
                </c:pt>
                <c:pt idx="5">
                  <c:v>-1.5418162618796208E-2</c:v>
                </c:pt>
                <c:pt idx="6">
                  <c:v>8.4688489968320901E-4</c:v>
                </c:pt>
                <c:pt idx="7">
                  <c:v>2.0518479408658918E-2</c:v>
                </c:pt>
                <c:pt idx="8">
                  <c:v>3.1085533262935588E-2</c:v>
                </c:pt>
                <c:pt idx="9">
                  <c:v>1.8462513199577611E-2</c:v>
                </c:pt>
                <c:pt idx="10">
                  <c:v>-3.9050686378035881E-2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ED-47C6-B6B8-D40BF7F332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1923560"/>
        <c:axId val="481917984"/>
      </c:barChart>
      <c:catAx>
        <c:axId val="48192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1917984"/>
        <c:crosses val="autoZero"/>
        <c:auto val="1"/>
        <c:lblAlgn val="ctr"/>
        <c:lblOffset val="100"/>
        <c:noMultiLvlLbl val="0"/>
      </c:catAx>
      <c:valAx>
        <c:axId val="4819179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8192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'P28_3_Uso de encuestas'!$B$68</c:f>
              <c:strCache>
                <c:ptCount val="1"/>
                <c:pt idx="0">
                  <c:v>Televisión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encuestas'!$C$68:$D$68</c:f>
              <c:numCache>
                <c:formatCode>###0.0%</c:formatCode>
                <c:ptCount val="2"/>
                <c:pt idx="0">
                  <c:v>0.24183006535947713</c:v>
                </c:pt>
                <c:pt idx="1">
                  <c:v>0.17131474103585656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6-4A19-BBA5-A6BAB58FA451}"/>
            </c:ext>
          </c:extLst>
        </c:ser>
        <c:ser>
          <c:idx val="1"/>
          <c:order val="1"/>
          <c:tx>
            <c:strRef>
              <c:f>'P28_3_Uso de encuestas'!$B$69</c:f>
              <c:strCache>
                <c:ptCount val="1"/>
                <c:pt idx="0">
                  <c:v>Radio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encuestas'!$C$69:$D$69</c:f>
              <c:numCache>
                <c:formatCode>###0.0%</c:formatCode>
                <c:ptCount val="2"/>
                <c:pt idx="0">
                  <c:v>4.5751633986928102E-2</c:v>
                </c:pt>
                <c:pt idx="1">
                  <c:v>9.9601593625498003E-2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6-4A19-BBA5-A6BAB58FA451}"/>
            </c:ext>
          </c:extLst>
        </c:ser>
        <c:ser>
          <c:idx val="2"/>
          <c:order val="2"/>
          <c:tx>
            <c:strRef>
              <c:f>'P28_3_Uso de encuestas'!$B$70</c:f>
              <c:strCache>
                <c:ptCount val="1"/>
                <c:pt idx="0">
                  <c:v>Prensa escrita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encuestas'!$C$70:$D$70</c:f>
              <c:numCache>
                <c:formatCode>###0.0%</c:formatCode>
                <c:ptCount val="2"/>
                <c:pt idx="0">
                  <c:v>0.49019607843137253</c:v>
                </c:pt>
                <c:pt idx="1">
                  <c:v>0.5239043824701195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46-4A19-BBA5-A6BAB58FA451}"/>
            </c:ext>
          </c:extLst>
        </c:ser>
        <c:ser>
          <c:idx val="3"/>
          <c:order val="3"/>
          <c:tx>
            <c:strRef>
              <c:f>'P28_3_Uso de encuestas'!$B$71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encuestas'!$C$71:$D$71</c:f>
              <c:numCache>
                <c:formatCode>###0.0%</c:formatCode>
                <c:ptCount val="2"/>
                <c:pt idx="0">
                  <c:v>0.16993464052287582</c:v>
                </c:pt>
                <c:pt idx="1">
                  <c:v>0.14741035856573706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46-4A19-BBA5-A6BAB58FA451}"/>
            </c:ext>
          </c:extLst>
        </c:ser>
        <c:ser>
          <c:idx val="4"/>
          <c:order val="4"/>
          <c:tx>
            <c:strRef>
              <c:f>'P28_3_Uso de encuestas'!$B$72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encuestas'!$C$72:$D$72</c:f>
              <c:numCache>
                <c:formatCode>###0.0%</c:formatCode>
                <c:ptCount val="2"/>
                <c:pt idx="0">
                  <c:v>5.2287581699346407E-2</c:v>
                </c:pt>
                <c:pt idx="1">
                  <c:v>5.7768924302788835E-2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46-4A19-BBA5-A6BAB58FA4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5792464"/>
        <c:axId val="465796072"/>
      </c:barChart>
      <c:catAx>
        <c:axId val="46579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5796072"/>
        <c:crosses val="autoZero"/>
        <c:auto val="1"/>
        <c:lblAlgn val="ctr"/>
        <c:lblOffset val="100"/>
        <c:noMultiLvlLbl val="0"/>
      </c:catAx>
      <c:valAx>
        <c:axId val="46579607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46579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'P28_3_Uso de encuestas'!$B$79</c:f>
              <c:strCache>
                <c:ptCount val="1"/>
                <c:pt idx="0">
                  <c:v>Televisión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encuestas'!$C$79:$D$79</c:f>
              <c:numCache>
                <c:formatCode>###0.0%</c:formatCode>
                <c:ptCount val="2"/>
                <c:pt idx="0">
                  <c:v>0.36269430051813473</c:v>
                </c:pt>
                <c:pt idx="1">
                  <c:v>0.37306501547987614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B-42FD-97E1-3806A6EAAA73}"/>
            </c:ext>
          </c:extLst>
        </c:ser>
        <c:ser>
          <c:idx val="1"/>
          <c:order val="1"/>
          <c:tx>
            <c:strRef>
              <c:f>'P28_3_Uso de encuestas'!$B$80</c:f>
              <c:strCache>
                <c:ptCount val="1"/>
                <c:pt idx="0">
                  <c:v>Radio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encuestas'!$C$80:$D$80</c:f>
              <c:numCache>
                <c:formatCode>###0.0%</c:formatCode>
                <c:ptCount val="2"/>
                <c:pt idx="0">
                  <c:v>0.20207253886010362</c:v>
                </c:pt>
                <c:pt idx="1">
                  <c:v>0.18885448916408668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AB-42FD-97E1-3806A6EAAA73}"/>
            </c:ext>
          </c:extLst>
        </c:ser>
        <c:ser>
          <c:idx val="2"/>
          <c:order val="2"/>
          <c:tx>
            <c:strRef>
              <c:f>'P28_3_Uso de encuestas'!$B$81</c:f>
              <c:strCache>
                <c:ptCount val="1"/>
                <c:pt idx="0">
                  <c:v>Prensa escrita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encuestas'!$C$81:$D$81</c:f>
              <c:numCache>
                <c:formatCode>###0.0%</c:formatCode>
                <c:ptCount val="2"/>
                <c:pt idx="0">
                  <c:v>0.22279792746113988</c:v>
                </c:pt>
                <c:pt idx="1">
                  <c:v>0.23219814241486067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AB-42FD-97E1-3806A6EAAA73}"/>
            </c:ext>
          </c:extLst>
        </c:ser>
        <c:ser>
          <c:idx val="3"/>
          <c:order val="3"/>
          <c:tx>
            <c:strRef>
              <c:f>'P28_3_Uso de encuestas'!$B$82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encuestas'!$C$82:$D$82</c:f>
              <c:numCache>
                <c:formatCode>###0.0%</c:formatCode>
                <c:ptCount val="2"/>
                <c:pt idx="0">
                  <c:v>0.17098445595854922</c:v>
                </c:pt>
                <c:pt idx="1">
                  <c:v>0.15634674922600619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AB-42FD-97E1-3806A6EAAA73}"/>
            </c:ext>
          </c:extLst>
        </c:ser>
        <c:ser>
          <c:idx val="4"/>
          <c:order val="4"/>
          <c:tx>
            <c:strRef>
              <c:f>'P28_3_Uso de encuestas'!$B$83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encuestas'!$C$83:$D$83</c:f>
              <c:numCache>
                <c:formatCode>###0.0%</c:formatCode>
                <c:ptCount val="2"/>
                <c:pt idx="0">
                  <c:v>4.1450777202072547E-2</c:v>
                </c:pt>
                <c:pt idx="1">
                  <c:v>4.9535603715170282E-2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AB-42FD-97E1-3806A6EAAA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5792464"/>
        <c:axId val="465796072"/>
      </c:barChart>
      <c:catAx>
        <c:axId val="46579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5796072"/>
        <c:crosses val="autoZero"/>
        <c:auto val="1"/>
        <c:lblAlgn val="ctr"/>
        <c:lblOffset val="100"/>
        <c:noMultiLvlLbl val="0"/>
      </c:catAx>
      <c:valAx>
        <c:axId val="46579607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46579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'P28_3_Uso de encuestas'!$B$87</c:f>
              <c:strCache>
                <c:ptCount val="1"/>
                <c:pt idx="0">
                  <c:v>Televisión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encuestas'!$C$87:$D$87</c:f>
              <c:numCache>
                <c:formatCode>###0.0%</c:formatCode>
                <c:ptCount val="2"/>
                <c:pt idx="0">
                  <c:v>0.37037037037037041</c:v>
                </c:pt>
                <c:pt idx="1">
                  <c:v>0.37259100642398285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4-474D-AF93-9109584AF993}"/>
            </c:ext>
          </c:extLst>
        </c:ser>
        <c:ser>
          <c:idx val="1"/>
          <c:order val="1"/>
          <c:tx>
            <c:strRef>
              <c:f>'P28_3_Uso de encuestas'!$B$88</c:f>
              <c:strCache>
                <c:ptCount val="1"/>
                <c:pt idx="0">
                  <c:v>Radio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encuestas'!$C$88:$D$88</c:f>
              <c:numCache>
                <c:formatCode>###0.0%</c:formatCode>
                <c:ptCount val="2"/>
                <c:pt idx="0">
                  <c:v>0.25185185185185183</c:v>
                </c:pt>
                <c:pt idx="1">
                  <c:v>0.19914346895074947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4-474D-AF93-9109584AF993}"/>
            </c:ext>
          </c:extLst>
        </c:ser>
        <c:ser>
          <c:idx val="2"/>
          <c:order val="2"/>
          <c:tx>
            <c:strRef>
              <c:f>'P28_3_Uso de encuestas'!$B$89</c:f>
              <c:strCache>
                <c:ptCount val="1"/>
                <c:pt idx="0">
                  <c:v>Prensa escrita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encuestas'!$C$89:$D$89</c:f>
              <c:numCache>
                <c:formatCode>###0.0%</c:formatCode>
                <c:ptCount val="2"/>
                <c:pt idx="0">
                  <c:v>0.1851851851851852</c:v>
                </c:pt>
                <c:pt idx="1">
                  <c:v>0.22698072805139188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C4-474D-AF93-9109584AF993}"/>
            </c:ext>
          </c:extLst>
        </c:ser>
        <c:ser>
          <c:idx val="3"/>
          <c:order val="3"/>
          <c:tx>
            <c:strRef>
              <c:f>'P28_3_Uso de encuestas'!$B$90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encuestas'!$C$90:$D$90</c:f>
              <c:numCache>
                <c:formatCode>###0.0%</c:formatCode>
                <c:ptCount val="2"/>
                <c:pt idx="0">
                  <c:v>0.15555555555555556</c:v>
                </c:pt>
                <c:pt idx="1">
                  <c:v>0.15417558886509636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C4-474D-AF93-9109584AF993}"/>
            </c:ext>
          </c:extLst>
        </c:ser>
        <c:ser>
          <c:idx val="4"/>
          <c:order val="4"/>
          <c:tx>
            <c:strRef>
              <c:f>'P28_3_Uso de encuestas'!$B$91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'P28_3_Uso de encuestas'!$C$59:$D$59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'P28_3_Uso de encuestas'!$C$91:$D$91</c:f>
              <c:numCache>
                <c:formatCode>###0.0%</c:formatCode>
                <c:ptCount val="2"/>
                <c:pt idx="0">
                  <c:v>3.7037037037037035E-2</c:v>
                </c:pt>
                <c:pt idx="1">
                  <c:v>4.7109207708779445E-2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C4-474D-AF93-9109584AF9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5792464"/>
        <c:axId val="465796072"/>
      </c:barChart>
      <c:catAx>
        <c:axId val="46579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5796072"/>
        <c:crosses val="autoZero"/>
        <c:auto val="1"/>
        <c:lblAlgn val="ctr"/>
        <c:lblOffset val="100"/>
        <c:noMultiLvlLbl val="0"/>
      </c:catAx>
      <c:valAx>
        <c:axId val="46579607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crossAx val="46579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30775079071177E-2"/>
          <c:y val="0.17229816272965878"/>
          <c:w val="0.93832333586028338"/>
          <c:h val="0.42506323779929345"/>
        </c:manualLayout>
      </c:layout>
      <c:lineChart>
        <c:grouping val="standard"/>
        <c:varyColors val="0"/>
        <c:ser>
          <c:idx val="0"/>
          <c:order val="0"/>
          <c:spPr>
            <a:ln w="381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10-429A-9FC8-25881EF4FB68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10-429A-9FC8-25881EF4FB68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10-429A-9FC8-25881EF4FB68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10-429A-9FC8-25881EF4FB68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09-4FCA-8616-89B378615A47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10-429A-9FC8-25881EF4FB68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9-4FCA-8616-89B378615A47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9-4FCA-8616-89B378615A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'P28_3_1_Uso de encuestas'!$A$3:$A$20</c:f>
              <c:strCache>
                <c:ptCount val="18"/>
                <c:pt idx="0">
                  <c:v>TOTAL (N: 904)</c:v>
                </c:pt>
                <c:pt idx="2">
                  <c:v>NIVEL DE ESTUDIOS (V: 0,124)</c:v>
                </c:pt>
                <c:pt idx="3">
                  <c:v>Sin formación-Primarios incompletos</c:v>
                </c:pt>
                <c:pt idx="4">
                  <c:v>Primarios (Obligatorios y ESO)</c:v>
                </c:pt>
                <c:pt idx="5">
                  <c:v>Secundarios</c:v>
                </c:pt>
                <c:pt idx="6">
                  <c:v>Superiores</c:v>
                </c:pt>
                <c:pt idx="8">
                  <c:v>EDAD (V: 0,149)</c:v>
                </c:pt>
                <c:pt idx="9">
                  <c:v>  De 16 a 29 años</c:v>
                </c:pt>
                <c:pt idx="10">
                  <c:v>  De 30 a 49 años</c:v>
                </c:pt>
                <c:pt idx="11">
                  <c:v>  De 50 a 64 años</c:v>
                </c:pt>
                <c:pt idx="12">
                  <c:v>  Más de 65 años</c:v>
                </c:pt>
                <c:pt idx="14">
                  <c:v>LUGAR DE NACIMIENTO (V: 0,82)</c:v>
                </c:pt>
                <c:pt idx="15">
                  <c:v>  Navarra</c:v>
                </c:pt>
                <c:pt idx="16">
                  <c:v>  Otras CC.AA.</c:v>
                </c:pt>
                <c:pt idx="17">
                  <c:v>  Fuera de España</c:v>
                </c:pt>
              </c:strCache>
            </c:strRef>
          </c:cat>
          <c:val>
            <c:numRef>
              <c:f>'P28_3_1_Uso de encuestas'!$B$3:$B$20</c:f>
              <c:numCache>
                <c:formatCode>0.0%</c:formatCode>
                <c:ptCount val="18"/>
                <c:pt idx="0">
                  <c:v>0.24</c:v>
                </c:pt>
                <c:pt idx="3">
                  <c:v>0.45800000000000002</c:v>
                </c:pt>
                <c:pt idx="4">
                  <c:v>0.28699999999999998</c:v>
                </c:pt>
                <c:pt idx="5">
                  <c:v>0.24299999999999999</c:v>
                </c:pt>
                <c:pt idx="6">
                  <c:v>0.189</c:v>
                </c:pt>
                <c:pt idx="9">
                  <c:v>0.34200000000000003</c:v>
                </c:pt>
                <c:pt idx="10">
                  <c:v>0.253</c:v>
                </c:pt>
                <c:pt idx="11">
                  <c:v>0.156</c:v>
                </c:pt>
                <c:pt idx="12">
                  <c:v>0.26800000000000002</c:v>
                </c:pt>
                <c:pt idx="15">
                  <c:v>0.23699999999999999</c:v>
                </c:pt>
                <c:pt idx="16">
                  <c:v>0.19800000000000001</c:v>
                </c:pt>
                <c:pt idx="17">
                  <c:v>0.48699999999999999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610-429A-9FC8-25881EF4FB68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'P28_3_1_Uso de encuestas'!$A$3:$A$20</c:f>
              <c:strCache>
                <c:ptCount val="18"/>
                <c:pt idx="0">
                  <c:v>TOTAL (N: 904)</c:v>
                </c:pt>
                <c:pt idx="2">
                  <c:v>NIVEL DE ESTUDIOS (V: 0,124)</c:v>
                </c:pt>
                <c:pt idx="3">
                  <c:v>Sin formación-Primarios incompletos</c:v>
                </c:pt>
                <c:pt idx="4">
                  <c:v>Primarios (Obligatorios y ESO)</c:v>
                </c:pt>
                <c:pt idx="5">
                  <c:v>Secundarios</c:v>
                </c:pt>
                <c:pt idx="6">
                  <c:v>Superiores</c:v>
                </c:pt>
                <c:pt idx="8">
                  <c:v>EDAD (V: 0,149)</c:v>
                </c:pt>
                <c:pt idx="9">
                  <c:v>  De 16 a 29 años</c:v>
                </c:pt>
                <c:pt idx="10">
                  <c:v>  De 30 a 49 años</c:v>
                </c:pt>
                <c:pt idx="11">
                  <c:v>  De 50 a 64 años</c:v>
                </c:pt>
                <c:pt idx="12">
                  <c:v>  Más de 65 años</c:v>
                </c:pt>
                <c:pt idx="14">
                  <c:v>LUGAR DE NACIMIENTO (V: 0,82)</c:v>
                </c:pt>
                <c:pt idx="15">
                  <c:v>  Navarra</c:v>
                </c:pt>
                <c:pt idx="16">
                  <c:v>  Otras CC.AA.</c:v>
                </c:pt>
                <c:pt idx="17">
                  <c:v>  Fuera de España</c:v>
                </c:pt>
              </c:strCache>
            </c:strRef>
          </c:cat>
          <c:val>
            <c:numRef>
              <c:f>'P28_3_1_Uso de encuestas'!$C$3:$C$20</c:f>
              <c:numCache>
                <c:formatCode>0.0%</c:formatCode>
                <c:ptCount val="18"/>
                <c:pt idx="3">
                  <c:v>0.24</c:v>
                </c:pt>
                <c:pt idx="4">
                  <c:v>0.24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0.24</c:v>
                </c:pt>
                <c:pt idx="9">
                  <c:v>0.24</c:v>
                </c:pt>
                <c:pt idx="10">
                  <c:v>0.24</c:v>
                </c:pt>
                <c:pt idx="11">
                  <c:v>0.24</c:v>
                </c:pt>
                <c:pt idx="12">
                  <c:v>0.24</c:v>
                </c:pt>
                <c:pt idx="13">
                  <c:v>0.24</c:v>
                </c:pt>
                <c:pt idx="14">
                  <c:v>0.24</c:v>
                </c:pt>
                <c:pt idx="15">
                  <c:v>0.24</c:v>
                </c:pt>
                <c:pt idx="16">
                  <c:v>0.24</c:v>
                </c:pt>
                <c:pt idx="17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610-429A-9FC8-25881EF4FB6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3786912"/>
        <c:axId val="343787240"/>
      </c:lineChart>
      <c:catAx>
        <c:axId val="3437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7240"/>
        <c:crosses val="autoZero"/>
        <c:auto val="1"/>
        <c:lblAlgn val="ctr"/>
        <c:lblOffset val="100"/>
        <c:noMultiLvlLbl val="0"/>
      </c:catAx>
      <c:valAx>
        <c:axId val="34378724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6912"/>
        <c:crosses val="autoZero"/>
        <c:crossBetween val="between"/>
        <c:maj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30775079071177E-2"/>
          <c:y val="0.17229816272965878"/>
          <c:w val="0.93832333586028338"/>
          <c:h val="0.42506323779929345"/>
        </c:manualLayout>
      </c:layout>
      <c:lineChart>
        <c:grouping val="standard"/>
        <c:varyColors val="0"/>
        <c:ser>
          <c:idx val="0"/>
          <c:order val="0"/>
          <c:spPr>
            <a:ln w="381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B4-4968-806A-E3605514AF1C}"/>
                </c:ext>
              </c:extLst>
            </c:dLbl>
            <c:dLbl>
              <c:idx val="3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4D-45F5-9DF4-16B12616DE04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4D-45F5-9DF4-16B12616DE04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B4-4968-806A-E3605514AF1C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4D-45F5-9DF4-16B12616DE04}"/>
                </c:ext>
              </c:extLst>
            </c:dLbl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B4-4968-806A-E3605514AF1C}"/>
                </c:ext>
              </c:extLst>
            </c:dLbl>
            <c:dLbl>
              <c:idx val="1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B4-4968-806A-E3605514A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'P28_3_1_Uso de encuestas'!$A$26:$A$43</c:f>
              <c:strCache>
                <c:ptCount val="18"/>
                <c:pt idx="0">
                  <c:v>TOTAL (N: 904)</c:v>
                </c:pt>
                <c:pt idx="2">
                  <c:v>NIVEL DE ESTUDIOS (V: 0,124)</c:v>
                </c:pt>
                <c:pt idx="3">
                  <c:v>Sin formación-Primarios incompletos</c:v>
                </c:pt>
                <c:pt idx="4">
                  <c:v>Primarios (Obligatorios y ESO)</c:v>
                </c:pt>
                <c:pt idx="5">
                  <c:v>Secundarios</c:v>
                </c:pt>
                <c:pt idx="6">
                  <c:v>Superiores</c:v>
                </c:pt>
                <c:pt idx="8">
                  <c:v>EDAD (V: 0,149)</c:v>
                </c:pt>
                <c:pt idx="9">
                  <c:v>  De 16 a 29 años</c:v>
                </c:pt>
                <c:pt idx="10">
                  <c:v>  De 30 a 49 años</c:v>
                </c:pt>
                <c:pt idx="11">
                  <c:v>  De 50 a 64 años</c:v>
                </c:pt>
                <c:pt idx="12">
                  <c:v>  Más de 65 años</c:v>
                </c:pt>
                <c:pt idx="14">
                  <c:v>LUGAR DE NACIMIENTO (V: 0,82)</c:v>
                </c:pt>
                <c:pt idx="15">
                  <c:v>Navarra</c:v>
                </c:pt>
                <c:pt idx="16">
                  <c:v>Otras CC.AA.</c:v>
                </c:pt>
                <c:pt idx="17">
                  <c:v>Fuera de España</c:v>
                </c:pt>
              </c:strCache>
            </c:strRef>
          </c:cat>
          <c:val>
            <c:numRef>
              <c:f>'P28_3_1_Uso de encuestas'!$B$26:$B$43</c:f>
              <c:numCache>
                <c:formatCode>0.0%</c:formatCode>
                <c:ptCount val="18"/>
                <c:pt idx="0">
                  <c:v>0.76</c:v>
                </c:pt>
                <c:pt idx="3">
                  <c:v>0.54200000000000004</c:v>
                </c:pt>
                <c:pt idx="4">
                  <c:v>0.71300000000000008</c:v>
                </c:pt>
                <c:pt idx="5">
                  <c:v>0.75700000000000001</c:v>
                </c:pt>
                <c:pt idx="6">
                  <c:v>0.81099999999999994</c:v>
                </c:pt>
                <c:pt idx="9">
                  <c:v>0.65799999999999992</c:v>
                </c:pt>
                <c:pt idx="10">
                  <c:v>0.747</c:v>
                </c:pt>
                <c:pt idx="11">
                  <c:v>0.84399999999999997</c:v>
                </c:pt>
                <c:pt idx="12">
                  <c:v>0.73199999999999998</c:v>
                </c:pt>
                <c:pt idx="15">
                  <c:v>0.76300000000000001</c:v>
                </c:pt>
                <c:pt idx="16">
                  <c:v>0.80200000000000005</c:v>
                </c:pt>
                <c:pt idx="17">
                  <c:v>0.51300000000000001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DB4-4968-806A-E3605514AF1C}"/>
            </c:ext>
          </c:extLst>
        </c:ser>
        <c:ser>
          <c:idx val="1"/>
          <c:order val="1"/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'P28_3_1_Uso de encuestas'!$A$26:$A$43</c:f>
              <c:strCache>
                <c:ptCount val="18"/>
                <c:pt idx="0">
                  <c:v>TOTAL (N: 904)</c:v>
                </c:pt>
                <c:pt idx="2">
                  <c:v>NIVEL DE ESTUDIOS (V: 0,124)</c:v>
                </c:pt>
                <c:pt idx="3">
                  <c:v>Sin formación-Primarios incompletos</c:v>
                </c:pt>
                <c:pt idx="4">
                  <c:v>Primarios (Obligatorios y ESO)</c:v>
                </c:pt>
                <c:pt idx="5">
                  <c:v>Secundarios</c:v>
                </c:pt>
                <c:pt idx="6">
                  <c:v>Superiores</c:v>
                </c:pt>
                <c:pt idx="8">
                  <c:v>EDAD (V: 0,149)</c:v>
                </c:pt>
                <c:pt idx="9">
                  <c:v>  De 16 a 29 años</c:v>
                </c:pt>
                <c:pt idx="10">
                  <c:v>  De 30 a 49 años</c:v>
                </c:pt>
                <c:pt idx="11">
                  <c:v>  De 50 a 64 años</c:v>
                </c:pt>
                <c:pt idx="12">
                  <c:v>  Más de 65 años</c:v>
                </c:pt>
                <c:pt idx="14">
                  <c:v>LUGAR DE NACIMIENTO (V: 0,82)</c:v>
                </c:pt>
                <c:pt idx="15">
                  <c:v>Navarra</c:v>
                </c:pt>
                <c:pt idx="16">
                  <c:v>Otras CC.AA.</c:v>
                </c:pt>
                <c:pt idx="17">
                  <c:v>Fuera de España</c:v>
                </c:pt>
              </c:strCache>
            </c:strRef>
          </c:cat>
          <c:val>
            <c:numRef>
              <c:f>'P28_3_1_Uso de encuestas'!$C$26:$C$43</c:f>
              <c:numCache>
                <c:formatCode>0.0%</c:formatCode>
                <c:ptCount val="18"/>
                <c:pt idx="3">
                  <c:v>0.76</c:v>
                </c:pt>
                <c:pt idx="4">
                  <c:v>0.76</c:v>
                </c:pt>
                <c:pt idx="5">
                  <c:v>0.76</c:v>
                </c:pt>
                <c:pt idx="6">
                  <c:v>0.76</c:v>
                </c:pt>
                <c:pt idx="7">
                  <c:v>0.76</c:v>
                </c:pt>
                <c:pt idx="8">
                  <c:v>0.76</c:v>
                </c:pt>
                <c:pt idx="9">
                  <c:v>0.76</c:v>
                </c:pt>
                <c:pt idx="10">
                  <c:v>0.76</c:v>
                </c:pt>
                <c:pt idx="11">
                  <c:v>0.76</c:v>
                </c:pt>
                <c:pt idx="12">
                  <c:v>0.76</c:v>
                </c:pt>
                <c:pt idx="13">
                  <c:v>0.76</c:v>
                </c:pt>
                <c:pt idx="14">
                  <c:v>0.76</c:v>
                </c:pt>
                <c:pt idx="15">
                  <c:v>0.76</c:v>
                </c:pt>
                <c:pt idx="16">
                  <c:v>0.76</c:v>
                </c:pt>
                <c:pt idx="17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DB4-4968-806A-E3605514AF1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3786912"/>
        <c:axId val="343787240"/>
      </c:lineChart>
      <c:catAx>
        <c:axId val="3437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7240"/>
        <c:crosses val="autoZero"/>
        <c:auto val="1"/>
        <c:lblAlgn val="ctr"/>
        <c:lblOffset val="100"/>
        <c:noMultiLvlLbl val="0"/>
      </c:catAx>
      <c:valAx>
        <c:axId val="34378724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6912"/>
        <c:crosses val="autoZero"/>
        <c:crossBetween val="between"/>
        <c:maj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'P28_4_Candidato-a'!$C$14:$C$15</c:f>
              <c:strCache>
                <c:ptCount val="2"/>
                <c:pt idx="0">
                  <c:v>Candidato o Candidata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'P28_4_Candidato-a'!$B$16:$B$19</c:f>
              <c:strCache>
                <c:ptCount val="4"/>
                <c:pt idx="0">
                  <c:v>Sí</c:v>
                </c:pt>
                <c:pt idx="1">
                  <c:v>No</c:v>
                </c:pt>
                <c:pt idx="2">
                  <c:v>NS</c:v>
                </c:pt>
                <c:pt idx="3">
                  <c:v>NC</c:v>
                </c:pt>
              </c:strCache>
            </c:strRef>
          </c:cat>
          <c:val>
            <c:numRef>
              <c:f>'P28_4_Candidato-a'!$C$16:$C$19</c:f>
              <c:numCache>
                <c:formatCode>###0.0%</c:formatCode>
                <c:ptCount val="4"/>
                <c:pt idx="0">
                  <c:v>0.74659685863874348</c:v>
                </c:pt>
                <c:pt idx="1">
                  <c:v>0.23874345549738224</c:v>
                </c:pt>
                <c:pt idx="2">
                  <c:v>1.0471204188481676E-2</c:v>
                </c:pt>
                <c:pt idx="3">
                  <c:v>4.1884816753926706E-3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7-4BA1-957E-A7D11838F7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'P28_4_Candidato-a'!$C$30:$C$31</c:f>
              <c:strCache>
                <c:ptCount val="2"/>
                <c:pt idx="1">
                  <c:v>Intención de ir a votar: Puntuación '8' y más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'P28_4_Candidato-a'!$B$32:$B$33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'P28_4_Candidato-a'!$C$32:$C$33</c:f>
              <c:numCache>
                <c:formatCode>###0.0%</c:formatCode>
                <c:ptCount val="2"/>
                <c:pt idx="0">
                  <c:v>0.78400000000000003</c:v>
                </c:pt>
                <c:pt idx="1">
                  <c:v>0.216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B-4936-8AA6-246B847B922F}"/>
            </c:ext>
          </c:extLst>
        </c:ser>
        <c:ser>
          <c:idx val="1"/>
          <c:order val="1"/>
          <c:tx>
            <c:strRef>
              <c:f>'P28_4_Candidato-a'!$D$30:$D$31</c:f>
              <c:strCache>
                <c:ptCount val="2"/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'P28_4_Candidato-a'!$B$32:$B$33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'P28_4_Candidato-a'!$D$32:$D$33</c:f>
              <c:numCache>
                <c:formatCode>###0.0%</c:formatCode>
                <c:ptCount val="2"/>
                <c:pt idx="0">
                  <c:v>0.75800000000000001</c:v>
                </c:pt>
                <c:pt idx="1">
                  <c:v>0.24199999999999999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B-4936-8AA6-246B847B92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940864"/>
        <c:axId val="105955328"/>
      </c:barChart>
      <c:catAx>
        <c:axId val="105940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55328"/>
        <c:crosses val="autoZero"/>
        <c:auto val="1"/>
        <c:lblAlgn val="ctr"/>
        <c:lblOffset val="100"/>
        <c:noMultiLvlLbl val="0"/>
      </c:catAx>
      <c:valAx>
        <c:axId val="1059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'P28_4_Candidato-a'!$A$47</c:f>
              <c:strCache>
                <c:ptCount val="1"/>
                <c:pt idx="0">
                  <c:v>Intención votar: '8 y más'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'P28_4_Candidato-a'!$B$45:$E$46</c:f>
              <c:multiLvlStrCache>
                <c:ptCount val="4"/>
                <c:lvl>
                  <c:pt idx="0">
                    <c:v>Este gobierno está resolviendo los problemas de Navarra</c:v>
                  </c:pt>
                  <c:pt idx="1">
                    <c:v>Sabe cómo resolver los problemas, pero necesita más tiempo</c:v>
                  </c:pt>
                  <c:pt idx="2">
                    <c:v>No sabe cómo resolverlos</c:v>
                  </c:pt>
                  <c:pt idx="3">
                    <c:v>No es consciente de los problemas de Navarra</c:v>
                  </c:pt>
                </c:lvl>
                <c:lvl>
                  <c:pt idx="0">
                    <c:v>Han pasado más de tres años desde que tomara posesión el actual Gobierno de Navarra, ¿cuál de las siguientes frases se acerca más a su opinión sobre este?</c:v>
                  </c:pt>
                </c:lvl>
              </c:multiLvlStrCache>
            </c:multiLvlStrRef>
          </c:cat>
          <c:val>
            <c:numRef>
              <c:f>'P28_4_Candidato-a'!$B$47:$E$47</c:f>
              <c:numCache>
                <c:formatCode>0.0%</c:formatCode>
                <c:ptCount val="4"/>
                <c:pt idx="0">
                  <c:v>0.88400000000000001</c:v>
                </c:pt>
                <c:pt idx="1">
                  <c:v>0.79900000000000004</c:v>
                </c:pt>
                <c:pt idx="2">
                  <c:v>0.72499999999999998</c:v>
                </c:pt>
                <c:pt idx="3">
                  <c:v>0.79400000000000004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9-41B2-84A7-055F926D9F07}"/>
            </c:ext>
          </c:extLst>
        </c:ser>
        <c:ser>
          <c:idx val="1"/>
          <c:order val="1"/>
          <c:tx>
            <c:strRef>
              <c:f>'P28_4_Candidato-a'!$A$48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'P28_4_Candidato-a'!$B$45:$E$46</c:f>
              <c:multiLvlStrCache>
                <c:ptCount val="4"/>
                <c:lvl>
                  <c:pt idx="0">
                    <c:v>Este gobierno está resolviendo los problemas de Navarra</c:v>
                  </c:pt>
                  <c:pt idx="1">
                    <c:v>Sabe cómo resolver los problemas, pero necesita más tiempo</c:v>
                  </c:pt>
                  <c:pt idx="2">
                    <c:v>No sabe cómo resolverlos</c:v>
                  </c:pt>
                  <c:pt idx="3">
                    <c:v>No es consciente de los problemas de Navarra</c:v>
                  </c:pt>
                </c:lvl>
                <c:lvl>
                  <c:pt idx="0">
                    <c:v>Han pasado más de tres años desde que tomara posesión el actual Gobierno de Navarra, ¿cuál de las siguientes frases se acerca más a su opinión sobre este?</c:v>
                  </c:pt>
                </c:lvl>
              </c:multiLvlStrCache>
            </c:multiLvlStrRef>
          </c:cat>
          <c:val>
            <c:numRef>
              <c:f>'P28_4_Candidato-a'!$B$48:$E$48</c:f>
              <c:numCache>
                <c:formatCode>0.0%</c:formatCode>
                <c:ptCount val="4"/>
                <c:pt idx="0">
                  <c:v>0.873</c:v>
                </c:pt>
                <c:pt idx="1">
                  <c:v>0.8</c:v>
                </c:pt>
                <c:pt idx="2">
                  <c:v>0.67900000000000005</c:v>
                </c:pt>
                <c:pt idx="3">
                  <c:v>0.748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9-41B2-84A7-055F926D9F0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4933048"/>
        <c:axId val="484934360"/>
      </c:barChart>
      <c:catAx>
        <c:axId val="48493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934360"/>
        <c:crosses val="autoZero"/>
        <c:auto val="1"/>
        <c:lblAlgn val="ctr"/>
        <c:lblOffset val="100"/>
        <c:noMultiLvlLbl val="0"/>
      </c:catAx>
      <c:valAx>
        <c:axId val="4849343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8493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'P28_4_Candidato-a'!$C$61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'P28_4_Candidato-a'!$B$62:$B$92</c:f>
              <c:strCache>
                <c:ptCount val="31"/>
                <c:pt idx="0">
                  <c:v>Bakartxo Ruiz - '8 y más'</c:v>
                </c:pt>
                <c:pt idx="1">
                  <c:v>Bakartxo Ruiz - TOTAL</c:v>
                </c:pt>
                <c:pt idx="2">
                  <c:v>Bakartxo Ruiz - Media Foral</c:v>
                </c:pt>
                <c:pt idx="4">
                  <c:v>Koldo Martínez - '8 y más'</c:v>
                </c:pt>
                <c:pt idx="5">
                  <c:v>Koldo Martínez - TOTAL</c:v>
                </c:pt>
                <c:pt idx="6">
                  <c:v>Koldo Martínez - Media Foral</c:v>
                </c:pt>
                <c:pt idx="8">
                  <c:v>Javier Esparza - '8 y más'</c:v>
                </c:pt>
                <c:pt idx="9">
                  <c:v>Javier Esparza - TOTAL</c:v>
                </c:pt>
                <c:pt idx="10">
                  <c:v>Javier Esparza - Media Foral</c:v>
                </c:pt>
                <c:pt idx="12">
                  <c:v>Marisa De Simón - '8 y más'</c:v>
                </c:pt>
                <c:pt idx="13">
                  <c:v>Marisa De Simón - TOTAL</c:v>
                </c:pt>
                <c:pt idx="14">
                  <c:v>Marisa De Simón - Media Foral</c:v>
                </c:pt>
                <c:pt idx="16">
                  <c:v>María Chivite - '8 y más'</c:v>
                </c:pt>
                <c:pt idx="17">
                  <c:v>María Chivite - TOTAL</c:v>
                </c:pt>
                <c:pt idx="18">
                  <c:v>María Chivite - Media Foral</c:v>
                </c:pt>
                <c:pt idx="20">
                  <c:v>Mikel Buill - '8 y más'</c:v>
                </c:pt>
                <c:pt idx="21">
                  <c:v>Mikel Buill - TOTAL</c:v>
                </c:pt>
                <c:pt idx="22">
                  <c:v>Mikel Buill - Media Foral</c:v>
                </c:pt>
                <c:pt idx="24">
                  <c:v>Ana Beltrán - '8 y más'</c:v>
                </c:pt>
                <c:pt idx="25">
                  <c:v>Ana Beltrán - TOTAL</c:v>
                </c:pt>
                <c:pt idx="26">
                  <c:v>Ana Beltrán - Media Foral</c:v>
                </c:pt>
                <c:pt idx="28">
                  <c:v>Presidenta - '8 y más'</c:v>
                </c:pt>
                <c:pt idx="29">
                  <c:v>Presidenta - TOTAL</c:v>
                </c:pt>
                <c:pt idx="30">
                  <c:v>Presidenta - Media Foral</c:v>
                </c:pt>
              </c:strCache>
            </c:strRef>
          </c:cat>
          <c:val>
            <c:numRef>
              <c:f>'P28_4_Candidato-a'!$C$62:$C$92</c:f>
              <c:numCache>
                <c:formatCode>0.00</c:formatCode>
                <c:ptCount val="31"/>
                <c:pt idx="0">
                  <c:v>4.9770114942528743</c:v>
                </c:pt>
                <c:pt idx="1">
                  <c:v>4.8403361344537812</c:v>
                </c:pt>
                <c:pt idx="4">
                  <c:v>4.9125000000000005</c:v>
                </c:pt>
                <c:pt idx="5">
                  <c:v>4.7699115044247788</c:v>
                </c:pt>
                <c:pt idx="8">
                  <c:v>4.1775700934579438</c:v>
                </c:pt>
                <c:pt idx="9">
                  <c:v>4.2484472049689437</c:v>
                </c:pt>
                <c:pt idx="12">
                  <c:v>4.8846153846153841</c:v>
                </c:pt>
                <c:pt idx="13">
                  <c:v>4.5</c:v>
                </c:pt>
                <c:pt idx="16">
                  <c:v>4.9816513761467887</c:v>
                </c:pt>
                <c:pt idx="17">
                  <c:v>4.9245283018867925</c:v>
                </c:pt>
                <c:pt idx="20">
                  <c:v>4.6923076923076916</c:v>
                </c:pt>
                <c:pt idx="21">
                  <c:v>4.5151515151515147</c:v>
                </c:pt>
                <c:pt idx="24">
                  <c:v>3.7999999999999989</c:v>
                </c:pt>
                <c:pt idx="25">
                  <c:v>3.7985074626865671</c:v>
                </c:pt>
                <c:pt idx="28">
                  <c:v>4.75</c:v>
                </c:pt>
                <c:pt idx="29">
                  <c:v>4.5779816513761462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1-472F-960B-5FBFA29F9FC9}"/>
            </c:ext>
          </c:extLst>
        </c:ser>
        <c:ser>
          <c:idx val="1"/>
          <c:order val="1"/>
          <c:tx>
            <c:strRef>
              <c:f>'P28_4_Candidato-a'!$D$61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'P28_4_Candidato-a'!$B$62:$B$92</c:f>
              <c:strCache>
                <c:ptCount val="31"/>
                <c:pt idx="0">
                  <c:v>Bakartxo Ruiz - '8 y más'</c:v>
                </c:pt>
                <c:pt idx="1">
                  <c:v>Bakartxo Ruiz - TOTAL</c:v>
                </c:pt>
                <c:pt idx="2">
                  <c:v>Bakartxo Ruiz - Media Foral</c:v>
                </c:pt>
                <c:pt idx="4">
                  <c:v>Koldo Martínez - '8 y más'</c:v>
                </c:pt>
                <c:pt idx="5">
                  <c:v>Koldo Martínez - TOTAL</c:v>
                </c:pt>
                <c:pt idx="6">
                  <c:v>Koldo Martínez - Media Foral</c:v>
                </c:pt>
                <c:pt idx="8">
                  <c:v>Javier Esparza - '8 y más'</c:v>
                </c:pt>
                <c:pt idx="9">
                  <c:v>Javier Esparza - TOTAL</c:v>
                </c:pt>
                <c:pt idx="10">
                  <c:v>Javier Esparza - Media Foral</c:v>
                </c:pt>
                <c:pt idx="12">
                  <c:v>Marisa De Simón - '8 y más'</c:v>
                </c:pt>
                <c:pt idx="13">
                  <c:v>Marisa De Simón - TOTAL</c:v>
                </c:pt>
                <c:pt idx="14">
                  <c:v>Marisa De Simón - Media Foral</c:v>
                </c:pt>
                <c:pt idx="16">
                  <c:v>María Chivite - '8 y más'</c:v>
                </c:pt>
                <c:pt idx="17">
                  <c:v>María Chivite - TOTAL</c:v>
                </c:pt>
                <c:pt idx="18">
                  <c:v>María Chivite - Media Foral</c:v>
                </c:pt>
                <c:pt idx="20">
                  <c:v>Mikel Buill - '8 y más'</c:v>
                </c:pt>
                <c:pt idx="21">
                  <c:v>Mikel Buill - TOTAL</c:v>
                </c:pt>
                <c:pt idx="22">
                  <c:v>Mikel Buill - Media Foral</c:v>
                </c:pt>
                <c:pt idx="24">
                  <c:v>Ana Beltrán - '8 y más'</c:v>
                </c:pt>
                <c:pt idx="25">
                  <c:v>Ana Beltrán - TOTAL</c:v>
                </c:pt>
                <c:pt idx="26">
                  <c:v>Ana Beltrán - Media Foral</c:v>
                </c:pt>
                <c:pt idx="28">
                  <c:v>Presidenta - '8 y más'</c:v>
                </c:pt>
                <c:pt idx="29">
                  <c:v>Presidenta - TOTAL</c:v>
                </c:pt>
                <c:pt idx="30">
                  <c:v>Presidenta - Media Foral</c:v>
                </c:pt>
              </c:strCache>
            </c:strRef>
          </c:cat>
          <c:val>
            <c:numRef>
              <c:f>'P28_4_Candidato-a'!$D$62:$D$92</c:f>
              <c:numCache>
                <c:formatCode>0.00</c:formatCode>
                <c:ptCount val="31"/>
                <c:pt idx="0">
                  <c:v>5.244755244755245</c:v>
                </c:pt>
                <c:pt idx="1">
                  <c:v>5.1671159029649587</c:v>
                </c:pt>
                <c:pt idx="4">
                  <c:v>5.2210884353741491</c:v>
                </c:pt>
                <c:pt idx="5">
                  <c:v>5.061827956989247</c:v>
                </c:pt>
                <c:pt idx="8">
                  <c:v>4.0601503759398492</c:v>
                </c:pt>
                <c:pt idx="9">
                  <c:v>4.0310077519379846</c:v>
                </c:pt>
                <c:pt idx="12">
                  <c:v>5.0101010101010095</c:v>
                </c:pt>
                <c:pt idx="13">
                  <c:v>4.9083333333333332</c:v>
                </c:pt>
                <c:pt idx="16">
                  <c:v>5.0623441396508726</c:v>
                </c:pt>
                <c:pt idx="17">
                  <c:v>5.0344168260038247</c:v>
                </c:pt>
                <c:pt idx="20">
                  <c:v>4.8902439024390256</c:v>
                </c:pt>
                <c:pt idx="21">
                  <c:v>4.6132075471698117</c:v>
                </c:pt>
                <c:pt idx="24">
                  <c:v>3.6479289940828399</c:v>
                </c:pt>
                <c:pt idx="25">
                  <c:v>3.6430205949656753</c:v>
                </c:pt>
                <c:pt idx="28">
                  <c:v>5.284332688588008</c:v>
                </c:pt>
                <c:pt idx="29">
                  <c:v>5.1159830268741153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1-472F-960B-5FBFA29F9FC9}"/>
            </c:ext>
          </c:extLst>
        </c:ser>
        <c:ser>
          <c:idx val="2"/>
          <c:order val="2"/>
          <c:tx>
            <c:strRef>
              <c:f>'P28_4_Candidato-a'!$E$61</c:f>
              <c:strCache>
                <c:ptCount val="1"/>
                <c:pt idx="0">
                  <c:v>MEDIA FORAL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'P28_4_Candidato-a'!$B$62:$B$92</c:f>
              <c:strCache>
                <c:ptCount val="31"/>
                <c:pt idx="0">
                  <c:v>Bakartxo Ruiz - '8 y más'</c:v>
                </c:pt>
                <c:pt idx="1">
                  <c:v>Bakartxo Ruiz - TOTAL</c:v>
                </c:pt>
                <c:pt idx="2">
                  <c:v>Bakartxo Ruiz - Media Foral</c:v>
                </c:pt>
                <c:pt idx="4">
                  <c:v>Koldo Martínez - '8 y más'</c:v>
                </c:pt>
                <c:pt idx="5">
                  <c:v>Koldo Martínez - TOTAL</c:v>
                </c:pt>
                <c:pt idx="6">
                  <c:v>Koldo Martínez - Media Foral</c:v>
                </c:pt>
                <c:pt idx="8">
                  <c:v>Javier Esparza - '8 y más'</c:v>
                </c:pt>
                <c:pt idx="9">
                  <c:v>Javier Esparza - TOTAL</c:v>
                </c:pt>
                <c:pt idx="10">
                  <c:v>Javier Esparza - Media Foral</c:v>
                </c:pt>
                <c:pt idx="12">
                  <c:v>Marisa De Simón - '8 y más'</c:v>
                </c:pt>
                <c:pt idx="13">
                  <c:v>Marisa De Simón - TOTAL</c:v>
                </c:pt>
                <c:pt idx="14">
                  <c:v>Marisa De Simón - Media Foral</c:v>
                </c:pt>
                <c:pt idx="16">
                  <c:v>María Chivite - '8 y más'</c:v>
                </c:pt>
                <c:pt idx="17">
                  <c:v>María Chivite - TOTAL</c:v>
                </c:pt>
                <c:pt idx="18">
                  <c:v>María Chivite - Media Foral</c:v>
                </c:pt>
                <c:pt idx="20">
                  <c:v>Mikel Buill - '8 y más'</c:v>
                </c:pt>
                <c:pt idx="21">
                  <c:v>Mikel Buill - TOTAL</c:v>
                </c:pt>
                <c:pt idx="22">
                  <c:v>Mikel Buill - Media Foral</c:v>
                </c:pt>
                <c:pt idx="24">
                  <c:v>Ana Beltrán - '8 y más'</c:v>
                </c:pt>
                <c:pt idx="25">
                  <c:v>Ana Beltrán - TOTAL</c:v>
                </c:pt>
                <c:pt idx="26">
                  <c:v>Ana Beltrán - Media Foral</c:v>
                </c:pt>
                <c:pt idx="28">
                  <c:v>Presidenta - '8 y más'</c:v>
                </c:pt>
                <c:pt idx="29">
                  <c:v>Presidenta - TOTAL</c:v>
                </c:pt>
                <c:pt idx="30">
                  <c:v>Presidenta - Media Foral</c:v>
                </c:pt>
              </c:strCache>
            </c:strRef>
          </c:cat>
          <c:val>
            <c:numRef>
              <c:f>'P28_4_Candidato-a'!$E$62:$E$92</c:f>
              <c:numCache>
                <c:formatCode>General</c:formatCode>
                <c:ptCount val="31"/>
                <c:pt idx="2" formatCode="0.00">
                  <c:v>5.0999999999999996</c:v>
                </c:pt>
                <c:pt idx="6" formatCode="0.00">
                  <c:v>4.99</c:v>
                </c:pt>
                <c:pt idx="10" formatCode="0.00">
                  <c:v>4.1100000000000003</c:v>
                </c:pt>
                <c:pt idx="14" formatCode="0.00">
                  <c:v>4.8099999999999996</c:v>
                </c:pt>
                <c:pt idx="18" formatCode="0.00">
                  <c:v>5.0199999999999996</c:v>
                </c:pt>
                <c:pt idx="22" formatCode="0.00">
                  <c:v>4.59</c:v>
                </c:pt>
                <c:pt idx="26" formatCode="0.00">
                  <c:v>3.69</c:v>
                </c:pt>
                <c:pt idx="30" formatCode="0.00">
                  <c:v>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31-472F-960B-5FBFA29F9F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57730024"/>
        <c:axId val="457742160"/>
      </c:barChart>
      <c:catAx>
        <c:axId val="457730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7742160"/>
        <c:crosses val="autoZero"/>
        <c:auto val="1"/>
        <c:lblAlgn val="ctr"/>
        <c:lblOffset val="100"/>
        <c:noMultiLvlLbl val="0"/>
      </c:catAx>
      <c:valAx>
        <c:axId val="4577421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5773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30775079071177E-2"/>
          <c:y val="0.17229816272965878"/>
          <c:w val="0.93832333586028338"/>
          <c:h val="0.42506323779929345"/>
        </c:manualLayout>
      </c:layout>
      <c:lineChart>
        <c:grouping val="standard"/>
        <c:varyColors val="0"/>
        <c:ser>
          <c:idx val="0"/>
          <c:order val="0"/>
          <c:spPr>
            <a:ln w="381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B5-4E24-98DF-4B138A2FD42A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B5-4E24-98DF-4B138A2FD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'P28_4_1_Candidato-a'!$A$3:$A$9</c:f>
              <c:strCache>
                <c:ptCount val="6"/>
                <c:pt idx="0">
                  <c:v>TOTAL (N: 904)</c:v>
                </c:pt>
                <c:pt idx="2">
                  <c:v>CLASE SOCIAL-AUTOINDICADA (V: 0,143)</c:v>
                </c:pt>
                <c:pt idx="3">
                  <c:v>Alta y Media alta</c:v>
                </c:pt>
                <c:pt idx="4">
                  <c:v>Media</c:v>
                </c:pt>
                <c:pt idx="5">
                  <c:v>Media baja y Baja</c:v>
                </c:pt>
              </c:strCache>
            </c:strRef>
          </c:cat>
          <c:val>
            <c:numRef>
              <c:f>'P28_4_1_Candidato-a'!$B$3:$B$9</c:f>
              <c:numCache>
                <c:formatCode>0.0%</c:formatCode>
                <c:ptCount val="7"/>
                <c:pt idx="0">
                  <c:v>0.75800000000000001</c:v>
                </c:pt>
                <c:pt idx="3">
                  <c:v>0.80700000000000005</c:v>
                </c:pt>
                <c:pt idx="4">
                  <c:v>0.76200000000000001</c:v>
                </c:pt>
                <c:pt idx="5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6B5-4E24-98DF-4B138A2FD42A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'P28_4_1_Candidato-a'!$A$3:$A$9</c:f>
              <c:strCache>
                <c:ptCount val="6"/>
                <c:pt idx="0">
                  <c:v>TOTAL (N: 904)</c:v>
                </c:pt>
                <c:pt idx="2">
                  <c:v>CLASE SOCIAL-AUTOINDICADA (V: 0,143)</c:v>
                </c:pt>
                <c:pt idx="3">
                  <c:v>Alta y Media alta</c:v>
                </c:pt>
                <c:pt idx="4">
                  <c:v>Media</c:v>
                </c:pt>
                <c:pt idx="5">
                  <c:v>Media baja y Baja</c:v>
                </c:pt>
              </c:strCache>
            </c:strRef>
          </c:cat>
          <c:val>
            <c:numRef>
              <c:f>'P28_4_1_Candidato-a'!$C$3:$C$9</c:f>
              <c:numCache>
                <c:formatCode>0.0%</c:formatCode>
                <c:ptCount val="7"/>
                <c:pt idx="2">
                  <c:v>0.75800000000000001</c:v>
                </c:pt>
                <c:pt idx="3">
                  <c:v>0.75800000000000001</c:v>
                </c:pt>
                <c:pt idx="4">
                  <c:v>0.75800000000000001</c:v>
                </c:pt>
                <c:pt idx="5">
                  <c:v>0.75800000000000001</c:v>
                </c:pt>
                <c:pt idx="6">
                  <c:v>0.75800000000000001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6B5-4E24-98DF-4B138A2FD42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3786912"/>
        <c:axId val="343787240"/>
      </c:lineChart>
      <c:catAx>
        <c:axId val="3437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7240"/>
        <c:crosses val="autoZero"/>
        <c:auto val="1"/>
        <c:lblAlgn val="ctr"/>
        <c:lblOffset val="100"/>
        <c:noMultiLvlLbl val="0"/>
      </c:catAx>
      <c:valAx>
        <c:axId val="34378724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6912"/>
        <c:crosses val="autoZero"/>
        <c:crossBetween val="between"/>
        <c:maj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'P23_Ir a votar'!$B$142:$E$143</c:f>
              <c:multiLvlStrCache>
                <c:ptCount val="4"/>
                <c:lvl>
                  <c:pt idx="0">
                    <c:v>Este gobierno está resolviendo los problemas de Navarra</c:v>
                  </c:pt>
                  <c:pt idx="1">
                    <c:v>Sabe cómo resolver los problemas, pero necesita más tiempo</c:v>
                  </c:pt>
                  <c:pt idx="2">
                    <c:v>No sabe cómo resolverlos</c:v>
                  </c:pt>
                  <c:pt idx="3">
                    <c:v>No es consciente de los problemas de Navarra</c:v>
                  </c:pt>
                </c:lvl>
                <c:lvl>
                  <c:pt idx="0">
                    <c:v>Han pasado más de tres años desde que tomara posesión el actual Gobierno de Navarra, ¿cuál de las siguientes frases se acerca más a su opinión sobre este?</c:v>
                  </c:pt>
                </c:lvl>
              </c:multiLvlStrCache>
            </c:multiLvlStrRef>
          </c:cat>
          <c:val>
            <c:numRef>
              <c:f>'P23_Ir a votar'!$B$144:$E$144</c:f>
              <c:numCache>
                <c:formatCode>_(* #,##0.00_);_(* \(#,##0.00\);_(* "-"??_);_(@_)</c:formatCode>
                <c:ptCount val="4"/>
                <c:pt idx="0">
                  <c:v>8.6181818181818173</c:v>
                </c:pt>
                <c:pt idx="1">
                  <c:v>8.4508670520231206</c:v>
                </c:pt>
                <c:pt idx="2">
                  <c:v>7.3240740740740744</c:v>
                </c:pt>
                <c:pt idx="3">
                  <c:v>7.8344827586206902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A-4E8D-A50C-13E5E3A6DC0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4933048"/>
        <c:axId val="484934360"/>
      </c:barChart>
      <c:catAx>
        <c:axId val="48493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934360"/>
        <c:crosses val="autoZero"/>
        <c:auto val="1"/>
        <c:lblAlgn val="ctr"/>
        <c:lblOffset val="100"/>
        <c:noMultiLvlLbl val="0"/>
      </c:catAx>
      <c:valAx>
        <c:axId val="48493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93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35013377616163E-2"/>
          <c:y val="0.17906630960470044"/>
          <c:w val="0.93832333586028338"/>
          <c:h val="0.42506323779929345"/>
        </c:manualLayout>
      </c:layout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B7E-4FE8-9F4A-FE25B8B82F62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7E-4FE8-9F4A-FE25B8B82F62}"/>
                </c:ext>
              </c:extLst>
            </c:dLbl>
            <c:dLbl>
              <c:idx val="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7E-4FE8-9F4A-FE25B8B82F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'P28_4_1_Candidato-a'!$A$31:$A$37</c:f>
              <c:strCache>
                <c:ptCount val="6"/>
                <c:pt idx="0">
                  <c:v>TOTAL (N: 904)</c:v>
                </c:pt>
                <c:pt idx="2">
                  <c:v>CLASE SOCIAL-AUTOINDICADA (V: 0,143)</c:v>
                </c:pt>
                <c:pt idx="3">
                  <c:v>Alta y Media alta</c:v>
                </c:pt>
                <c:pt idx="4">
                  <c:v>Media</c:v>
                </c:pt>
                <c:pt idx="5">
                  <c:v>Media baja y Baja</c:v>
                </c:pt>
              </c:strCache>
            </c:strRef>
          </c:cat>
          <c:val>
            <c:numRef>
              <c:f>'P28_4_1_Candidato-a'!$B$31:$B$37</c:f>
              <c:numCache>
                <c:formatCode>0.0%</c:formatCode>
                <c:ptCount val="7"/>
                <c:pt idx="0">
                  <c:v>0.24199999999999999</c:v>
                </c:pt>
                <c:pt idx="3">
                  <c:v>0.19299999999999995</c:v>
                </c:pt>
                <c:pt idx="4">
                  <c:v>0.23799999999999999</c:v>
                </c:pt>
                <c:pt idx="5">
                  <c:v>0.36699999999999999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7E-4FE8-9F4A-FE25B8B82F62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'P28_4_1_Candidato-a'!$A$31:$A$37</c:f>
              <c:strCache>
                <c:ptCount val="6"/>
                <c:pt idx="0">
                  <c:v>TOTAL (N: 904)</c:v>
                </c:pt>
                <c:pt idx="2">
                  <c:v>CLASE SOCIAL-AUTOINDICADA (V: 0,143)</c:v>
                </c:pt>
                <c:pt idx="3">
                  <c:v>Alta y Media alta</c:v>
                </c:pt>
                <c:pt idx="4">
                  <c:v>Media</c:v>
                </c:pt>
                <c:pt idx="5">
                  <c:v>Media baja y Baja</c:v>
                </c:pt>
              </c:strCache>
            </c:strRef>
          </c:cat>
          <c:val>
            <c:numRef>
              <c:f>'P28_4_1_Candidato-a'!$C$31:$C$37</c:f>
              <c:numCache>
                <c:formatCode>0.0%</c:formatCode>
                <c:ptCount val="7"/>
                <c:pt idx="2">
                  <c:v>0.24199999999999999</c:v>
                </c:pt>
                <c:pt idx="3">
                  <c:v>0.24199999999999999</c:v>
                </c:pt>
                <c:pt idx="4">
                  <c:v>0.24199999999999999</c:v>
                </c:pt>
                <c:pt idx="5">
                  <c:v>0.24199999999999999</c:v>
                </c:pt>
                <c:pt idx="6">
                  <c:v>0.24199999999999999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7E-4FE8-9F4A-FE25B8B82F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3786912"/>
        <c:axId val="343787240"/>
      </c:lineChart>
      <c:catAx>
        <c:axId val="3437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7240"/>
        <c:crosses val="autoZero"/>
        <c:auto val="1"/>
        <c:lblAlgn val="ctr"/>
        <c:lblOffset val="100"/>
        <c:noMultiLvlLbl val="0"/>
      </c:catAx>
      <c:valAx>
        <c:axId val="343787240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6912"/>
        <c:crosses val="autoZero"/>
        <c:crossBetween val="between"/>
        <c:maj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41170630873213"/>
          <c:y val="5.0925925925925923E-2"/>
          <c:w val="0.78801082507173648"/>
          <c:h val="0.45669254884806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'P23_Ir a votar'!$A$24:$A$36</c:f>
              <c:strCache>
                <c:ptCount val="13"/>
                <c:pt idx="0">
                  <c:v>Con total seguridad no irá a votar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Con total seguridad irá a votar</c:v>
                </c:pt>
                <c:pt idx="11">
                  <c:v>NS</c:v>
                </c:pt>
                <c:pt idx="12">
                  <c:v>NO RESPONDE</c:v>
                </c:pt>
              </c:strCache>
            </c:strRef>
          </c:cat>
          <c:val>
            <c:numRef>
              <c:f>'P23_Ir a votar'!$B$24:$B$36</c:f>
              <c:numCache>
                <c:formatCode>0.0%</c:formatCode>
                <c:ptCount val="13"/>
                <c:pt idx="0">
                  <c:v>7.0157068062827219E-2</c:v>
                </c:pt>
                <c:pt idx="1">
                  <c:v>1.2565445026178011E-2</c:v>
                </c:pt>
                <c:pt idx="2">
                  <c:v>1.4659685863874346E-2</c:v>
                </c:pt>
                <c:pt idx="3">
                  <c:v>1.5706806282722512E-2</c:v>
                </c:pt>
                <c:pt idx="4">
                  <c:v>2.8272251308900525E-2</c:v>
                </c:pt>
                <c:pt idx="5">
                  <c:v>6.7015706806282729E-2</c:v>
                </c:pt>
                <c:pt idx="6">
                  <c:v>3.4554973821989528E-2</c:v>
                </c:pt>
                <c:pt idx="7">
                  <c:v>4.712041884816754E-2</c:v>
                </c:pt>
                <c:pt idx="8">
                  <c:v>7.6439790575916225E-2</c:v>
                </c:pt>
                <c:pt idx="9">
                  <c:v>4.607329842931937E-2</c:v>
                </c:pt>
                <c:pt idx="10">
                  <c:v>0.5790575916230366</c:v>
                </c:pt>
                <c:pt idx="11">
                  <c:v>7.3298429319371729E-3</c:v>
                </c:pt>
                <c:pt idx="12">
                  <c:v>1.0471204188481676E-3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E-45AB-BD31-A1BF37F8822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42465776"/>
        <c:axId val="542460200"/>
      </c:barChart>
      <c:catAx>
        <c:axId val="54246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460200"/>
        <c:crosses val="autoZero"/>
        <c:auto val="1"/>
        <c:lblAlgn val="ctr"/>
        <c:lblOffset val="100"/>
        <c:noMultiLvlLbl val="0"/>
      </c:catAx>
      <c:valAx>
        <c:axId val="5424602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4246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Valoración de la gestión desarrollada</a:t>
            </a:r>
            <a:r>
              <a:rPr lang="en-US" sz="1200" baseline="0"/>
              <a:t> por </a:t>
            </a:r>
          </a:p>
          <a:p>
            <a:pPr>
              <a:defRPr/>
            </a:pPr>
            <a:r>
              <a:rPr lang="en-US" sz="1200" baseline="0"/>
              <a:t>la Presidenta del Gobierno de Navarra </a:t>
            </a:r>
            <a:r>
              <a:rPr lang="en-US" sz="1200"/>
              <a:t>2016-2018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'P23_Ir a votar'!$B$42</c:f>
              <c:strCache>
                <c:ptCount val="1"/>
                <c:pt idx="0">
                  <c:v>100% seguridad ir a votar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'P23_Ir a votar'!$A$43:$A$45</c:f>
              <c:numCache>
                <c:formatCode>0</c:formatCode>
                <c:ptCount val="3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</c:numCache>
            </c:numRef>
          </c:cat>
          <c:val>
            <c:numRef>
              <c:f>'P23_Ir a votar'!$B$43:$B$45</c:f>
              <c:numCache>
                <c:formatCode>0.00%</c:formatCode>
                <c:ptCount val="3"/>
                <c:pt idx="0">
                  <c:v>0.58394931362196412</c:v>
                </c:pt>
                <c:pt idx="1">
                  <c:v>0.68300000000000005</c:v>
                </c:pt>
                <c:pt idx="2">
                  <c:v>0.623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1-427D-AC5C-5D276BF341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84933048"/>
        <c:axId val="484934360"/>
        <c:axId val="0"/>
      </c:bar3DChart>
      <c:catAx>
        <c:axId val="484933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934360"/>
        <c:crosses val="autoZero"/>
        <c:auto val="1"/>
        <c:lblAlgn val="ctr"/>
        <c:lblOffset val="100"/>
        <c:noMultiLvlLbl val="0"/>
      </c:catAx>
      <c:valAx>
        <c:axId val="484934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48493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'P23_Ir a votar'!$B$148:$E$149</c:f>
              <c:multiLvlStrCache>
                <c:ptCount val="4"/>
                <c:lvl>
                  <c:pt idx="0">
                    <c:v>Este gobierno está resolviendo los problemas de Navarra</c:v>
                  </c:pt>
                  <c:pt idx="1">
                    <c:v>Sabe cómo resolver los problemas, pero necesita más tiempo</c:v>
                  </c:pt>
                  <c:pt idx="2">
                    <c:v>No sabe cómo resolverlos</c:v>
                  </c:pt>
                  <c:pt idx="3">
                    <c:v>No es consciente de los problemas de Navarra</c:v>
                  </c:pt>
                </c:lvl>
                <c:lvl>
                  <c:pt idx="0">
                    <c:v>Han pasado más de tres años desde que tomara posesión el actual Gobierno de Navarra, ¿cuál de las siguientes frases se acerca más a su opinión sobre este?</c:v>
                  </c:pt>
                </c:lvl>
              </c:multiLvlStrCache>
            </c:multiLvlStrRef>
          </c:cat>
          <c:val>
            <c:numRef>
              <c:f>'P23_Ir a votar'!$B$150:$E$150</c:f>
              <c:numCache>
                <c:formatCode>0.00</c:formatCode>
                <c:ptCount val="4"/>
                <c:pt idx="0">
                  <c:v>7.5272727272727273</c:v>
                </c:pt>
                <c:pt idx="1">
                  <c:v>7.3641618497109809</c:v>
                </c:pt>
                <c:pt idx="2">
                  <c:v>6.2638888888888893</c:v>
                </c:pt>
                <c:pt idx="3">
                  <c:v>6.7344827586206897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8-4140-AB78-9F7C6963218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84933048"/>
        <c:axId val="484934360"/>
      </c:barChart>
      <c:catAx>
        <c:axId val="48493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934360"/>
        <c:crosses val="autoZero"/>
        <c:auto val="1"/>
        <c:lblAlgn val="ctr"/>
        <c:lblOffset val="100"/>
        <c:noMultiLvlLbl val="0"/>
      </c:catAx>
      <c:valAx>
        <c:axId val="48493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493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30775079071177E-2"/>
          <c:y val="0.17229816272965878"/>
          <c:w val="0.93832333586028338"/>
          <c:h val="0.42506323779929345"/>
        </c:manualLayout>
      </c:layout>
      <c:lineChart>
        <c:grouping val="standard"/>
        <c:varyColors val="0"/>
        <c:ser>
          <c:idx val="0"/>
          <c:order val="0"/>
          <c:spPr>
            <a:ln w="381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8D-4A73-A2DF-EB19130576D9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8D-4A73-A2DF-EB19130576D9}"/>
                </c:ext>
              </c:extLst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8D-4A73-A2DF-EB19130576D9}"/>
                </c:ext>
              </c:extLst>
            </c:dLbl>
            <c:dLbl>
              <c:idx val="1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8D-4A73-A2DF-EB19130576D9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8D-4A73-A2DF-EB19130576D9}"/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8D-4A73-A2DF-EB19130576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'P23_2_Ir a votar x Variables'!$A$3:$A$30</c:f>
              <c:strCache>
                <c:ptCount val="28"/>
                <c:pt idx="0">
                  <c:v>TOTAL (N: 947)</c:v>
                </c:pt>
                <c:pt idx="2">
                  <c:v>Habitat V: 0,120)</c:v>
                </c:pt>
                <c:pt idx="3">
                  <c:v>  &lt; 2.000 habitantes</c:v>
                </c:pt>
                <c:pt idx="4">
                  <c:v>  De 2.001 a 5.000</c:v>
                </c:pt>
                <c:pt idx="5">
                  <c:v>  De 5.001 a 10.000</c:v>
                </c:pt>
                <c:pt idx="6">
                  <c:v>  De 10.001 a 20.000</c:v>
                </c:pt>
                <c:pt idx="7">
                  <c:v>  &gt;20.000 habitantes</c:v>
                </c:pt>
                <c:pt idx="8">
                  <c:v>  Pamplona</c:v>
                </c:pt>
                <c:pt idx="10">
                  <c:v>Nivel de estudios (V: 0,132)</c:v>
                </c:pt>
                <c:pt idx="11">
                  <c:v>  Sin formación-Primarios incompletos</c:v>
                </c:pt>
                <c:pt idx="12">
                  <c:v>  Primarios (Obligatorios y ESO)</c:v>
                </c:pt>
                <c:pt idx="13">
                  <c:v>  Secundarios</c:v>
                </c:pt>
                <c:pt idx="14">
                  <c:v>  Superiores</c:v>
                </c:pt>
                <c:pt idx="16">
                  <c:v>Actividad (V: 0,133)</c:v>
                </c:pt>
                <c:pt idx="17">
                  <c:v>Trabaja por cuenta propia</c:v>
                </c:pt>
                <c:pt idx="18">
                  <c:v>Trabaja por cuenta ajena</c:v>
                </c:pt>
                <c:pt idx="19">
                  <c:v>Amo/a de Casa</c:v>
                </c:pt>
                <c:pt idx="20">
                  <c:v>Jubilado/a, retirado/a, pensionista</c:v>
                </c:pt>
                <c:pt idx="21">
                  <c:v>En paro</c:v>
                </c:pt>
                <c:pt idx="22">
                  <c:v>Estudiante</c:v>
                </c:pt>
                <c:pt idx="24">
                  <c:v>Clase social (V: 0,135)</c:v>
                </c:pt>
                <c:pt idx="25">
                  <c:v>  Alta y Media alta</c:v>
                </c:pt>
                <c:pt idx="26">
                  <c:v>  Media</c:v>
                </c:pt>
                <c:pt idx="27">
                  <c:v>  Media baja y Baja</c:v>
                </c:pt>
              </c:strCache>
            </c:strRef>
          </c:cat>
          <c:val>
            <c:numRef>
              <c:f>'P23_2_Ir a votar x Variables'!$B$3:$B$30</c:f>
              <c:numCache>
                <c:formatCode>0.0%</c:formatCode>
                <c:ptCount val="28"/>
                <c:pt idx="0" formatCode="0.00">
                  <c:v>7.9577613516367478</c:v>
                </c:pt>
                <c:pt idx="3" formatCode="0.00">
                  <c:v>7.8057553956834536</c:v>
                </c:pt>
                <c:pt idx="4" formatCode="0.00">
                  <c:v>7.7857142857142847</c:v>
                </c:pt>
                <c:pt idx="5" formatCode="0.00">
                  <c:v>7.8543689320388346</c:v>
                </c:pt>
                <c:pt idx="6" formatCode="0.00">
                  <c:v>7.9261744966442951</c:v>
                </c:pt>
                <c:pt idx="7" formatCode="0.00">
                  <c:v>7.7933884297520652</c:v>
                </c:pt>
                <c:pt idx="8" formatCode="0.00">
                  <c:v>8.3347280334728033</c:v>
                </c:pt>
                <c:pt idx="11" formatCode="0.00">
                  <c:v>7.3478260869565215</c:v>
                </c:pt>
                <c:pt idx="12" formatCode="0.00">
                  <c:v>7.7555555555555564</c:v>
                </c:pt>
                <c:pt idx="13" formatCode="0.00">
                  <c:v>7.7039473684210531</c:v>
                </c:pt>
                <c:pt idx="14" formatCode="0.00">
                  <c:v>8.3826086956521753</c:v>
                </c:pt>
                <c:pt idx="17" formatCode="0.00">
                  <c:v>7.4105263157894736</c:v>
                </c:pt>
                <c:pt idx="18" formatCode="0.00">
                  <c:v>8.075396825396826</c:v>
                </c:pt>
                <c:pt idx="19" formatCode="0.00">
                  <c:v>7.5263157894736841</c:v>
                </c:pt>
                <c:pt idx="20" formatCode="0.00">
                  <c:v>8.1047619047619044</c:v>
                </c:pt>
                <c:pt idx="21" formatCode="0.00">
                  <c:v>7.9375</c:v>
                </c:pt>
                <c:pt idx="22" formatCode="0.00">
                  <c:v>7.6666666666666679</c:v>
                </c:pt>
                <c:pt idx="25" formatCode="0.00">
                  <c:v>8.3870129870129873</c:v>
                </c:pt>
                <c:pt idx="26" formatCode="0.00">
                  <c:v>7.8216216216216203</c:v>
                </c:pt>
                <c:pt idx="27" formatCode="0.00">
                  <c:v>7.2515723270440251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A8D-4A73-A2DF-EB19130576D9}"/>
            </c:ext>
          </c:extLst>
        </c:ser>
        <c:ser>
          <c:idx val="1"/>
          <c:order val="1"/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'P23_2_Ir a votar x Variables'!$A$3:$A$30</c:f>
              <c:strCache>
                <c:ptCount val="28"/>
                <c:pt idx="0">
                  <c:v>TOTAL (N: 947)</c:v>
                </c:pt>
                <c:pt idx="2">
                  <c:v>Habitat V: 0,120)</c:v>
                </c:pt>
                <c:pt idx="3">
                  <c:v>  &lt; 2.000 habitantes</c:v>
                </c:pt>
                <c:pt idx="4">
                  <c:v>  De 2.001 a 5.000</c:v>
                </c:pt>
                <c:pt idx="5">
                  <c:v>  De 5.001 a 10.000</c:v>
                </c:pt>
                <c:pt idx="6">
                  <c:v>  De 10.001 a 20.000</c:v>
                </c:pt>
                <c:pt idx="7">
                  <c:v>  &gt;20.000 habitantes</c:v>
                </c:pt>
                <c:pt idx="8">
                  <c:v>  Pamplona</c:v>
                </c:pt>
                <c:pt idx="10">
                  <c:v>Nivel de estudios (V: 0,132)</c:v>
                </c:pt>
                <c:pt idx="11">
                  <c:v>  Sin formación-Primarios incompletos</c:v>
                </c:pt>
                <c:pt idx="12">
                  <c:v>  Primarios (Obligatorios y ESO)</c:v>
                </c:pt>
                <c:pt idx="13">
                  <c:v>  Secundarios</c:v>
                </c:pt>
                <c:pt idx="14">
                  <c:v>  Superiores</c:v>
                </c:pt>
                <c:pt idx="16">
                  <c:v>Actividad (V: 0,133)</c:v>
                </c:pt>
                <c:pt idx="17">
                  <c:v>Trabaja por cuenta propia</c:v>
                </c:pt>
                <c:pt idx="18">
                  <c:v>Trabaja por cuenta ajena</c:v>
                </c:pt>
                <c:pt idx="19">
                  <c:v>Amo/a de Casa</c:v>
                </c:pt>
                <c:pt idx="20">
                  <c:v>Jubilado/a, retirado/a, pensionista</c:v>
                </c:pt>
                <c:pt idx="21">
                  <c:v>En paro</c:v>
                </c:pt>
                <c:pt idx="22">
                  <c:v>Estudiante</c:v>
                </c:pt>
                <c:pt idx="24">
                  <c:v>Clase social (V: 0,135)</c:v>
                </c:pt>
                <c:pt idx="25">
                  <c:v>  Alta y Media alta</c:v>
                </c:pt>
                <c:pt idx="26">
                  <c:v>  Media</c:v>
                </c:pt>
                <c:pt idx="27">
                  <c:v>  Media baja y Baja</c:v>
                </c:pt>
              </c:strCache>
            </c:strRef>
          </c:cat>
          <c:val>
            <c:numRef>
              <c:f>'P23_2_Ir a votar x Variables'!$C$3:$C$30</c:f>
              <c:numCache>
                <c:formatCode>0.0%</c:formatCode>
                <c:ptCount val="28"/>
                <c:pt idx="3" formatCode="0.00">
                  <c:v>7.9577613516367478</c:v>
                </c:pt>
                <c:pt idx="4" formatCode="0.00">
                  <c:v>7.9577613516367478</c:v>
                </c:pt>
                <c:pt idx="5" formatCode="0.00">
                  <c:v>7.9577613516367478</c:v>
                </c:pt>
                <c:pt idx="6" formatCode="0.00">
                  <c:v>7.9577613516367478</c:v>
                </c:pt>
                <c:pt idx="7" formatCode="0.00">
                  <c:v>7.9577613516367478</c:v>
                </c:pt>
                <c:pt idx="8" formatCode="0.00">
                  <c:v>7.9577613516367478</c:v>
                </c:pt>
                <c:pt idx="9" formatCode="0.00">
                  <c:v>7.9577613516367478</c:v>
                </c:pt>
                <c:pt idx="10" formatCode="0.00">
                  <c:v>7.9577613516367478</c:v>
                </c:pt>
                <c:pt idx="11" formatCode="0.00">
                  <c:v>7.9577613516367478</c:v>
                </c:pt>
                <c:pt idx="12" formatCode="0.00">
                  <c:v>7.9577613516367478</c:v>
                </c:pt>
                <c:pt idx="13" formatCode="0.00">
                  <c:v>7.9577613516367478</c:v>
                </c:pt>
                <c:pt idx="14" formatCode="0.00">
                  <c:v>7.9577613516367478</c:v>
                </c:pt>
                <c:pt idx="15" formatCode="0.00">
                  <c:v>7.9577613516367478</c:v>
                </c:pt>
                <c:pt idx="16" formatCode="0.00">
                  <c:v>7.9577613516367478</c:v>
                </c:pt>
                <c:pt idx="17" formatCode="0.00">
                  <c:v>7.9577613516367478</c:v>
                </c:pt>
                <c:pt idx="18" formatCode="0.00">
                  <c:v>7.9577613516367478</c:v>
                </c:pt>
                <c:pt idx="19" formatCode="0.00">
                  <c:v>7.9577613516367478</c:v>
                </c:pt>
                <c:pt idx="20" formatCode="0.00">
                  <c:v>7.9577613516367478</c:v>
                </c:pt>
                <c:pt idx="21" formatCode="0.00">
                  <c:v>7.9577613516367478</c:v>
                </c:pt>
                <c:pt idx="22" formatCode="0.00">
                  <c:v>7.9577613516367478</c:v>
                </c:pt>
                <c:pt idx="23" formatCode="0.00">
                  <c:v>7.9577613516367478</c:v>
                </c:pt>
                <c:pt idx="24" formatCode="0.00">
                  <c:v>7.9577613516367478</c:v>
                </c:pt>
                <c:pt idx="25" formatCode="0.00">
                  <c:v>7.9577613516367478</c:v>
                </c:pt>
                <c:pt idx="26" formatCode="0.00">
                  <c:v>7.9577613516367478</c:v>
                </c:pt>
                <c:pt idx="27" formatCode="0.00">
                  <c:v>7.9577613516367478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A8D-4A73-A2DF-EB19130576D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3786912"/>
        <c:axId val="343787240"/>
      </c:lineChart>
      <c:catAx>
        <c:axId val="3437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7240"/>
        <c:crosses val="autoZero"/>
        <c:auto val="1"/>
        <c:lblAlgn val="ctr"/>
        <c:lblOffset val="100"/>
        <c:noMultiLvlLbl val="0"/>
      </c:catAx>
      <c:valAx>
        <c:axId val="343787240"/>
        <c:scaling>
          <c:orientation val="minMax"/>
          <c:min val="3.5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691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30775079071177E-2"/>
          <c:y val="0.17229816272965878"/>
          <c:w val="0.93832333586028338"/>
          <c:h val="0.42506323779929345"/>
        </c:manualLayout>
      </c:layout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BC-4071-B57D-AEC279F27B09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BC-4071-B57D-AEC279F27B09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EBC-4071-B57D-AEC279F27B09}"/>
                </c:ext>
              </c:extLst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BC-4071-B57D-AEC279F27B09}"/>
                </c:ext>
              </c:extLst>
            </c:dLbl>
            <c:dLbl>
              <c:idx val="1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BC-4071-B57D-AEC279F27B09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EBC-4071-B57D-AEC279F27B09}"/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BC-4071-B57D-AEC279F27B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'P23_2_Ir a votar x Variables'!$A$42:$A$68</c:f>
              <c:strCache>
                <c:ptCount val="27"/>
                <c:pt idx="0">
                  <c:v>TOTAL (N: 670)</c:v>
                </c:pt>
                <c:pt idx="2">
                  <c:v>Habitat V: 0,120)</c:v>
                </c:pt>
                <c:pt idx="3">
                  <c:v>  &lt; 2.000 habitantes</c:v>
                </c:pt>
                <c:pt idx="4">
                  <c:v>  De 2.001 a 5.000</c:v>
                </c:pt>
                <c:pt idx="5">
                  <c:v>  De 5.001 a 10.000</c:v>
                </c:pt>
                <c:pt idx="6">
                  <c:v>  De 10.001 a 20.000</c:v>
                </c:pt>
                <c:pt idx="7">
                  <c:v>  &gt;20.000 habitantes</c:v>
                </c:pt>
                <c:pt idx="8">
                  <c:v>  Pamplona</c:v>
                </c:pt>
                <c:pt idx="10">
                  <c:v>Nivel de estudios (V: 0,132)</c:v>
                </c:pt>
                <c:pt idx="11">
                  <c:v>  Sin formación-Primarios incompletos</c:v>
                </c:pt>
                <c:pt idx="12">
                  <c:v>  Primarios (Obligatorios y ESO)</c:v>
                </c:pt>
                <c:pt idx="13">
                  <c:v>  Secundarios</c:v>
                </c:pt>
                <c:pt idx="14">
                  <c:v>  Superiores</c:v>
                </c:pt>
                <c:pt idx="16">
                  <c:v>Actividad (V: 0,133)</c:v>
                </c:pt>
                <c:pt idx="17">
                  <c:v>Trabaja por cuenta propia</c:v>
                </c:pt>
                <c:pt idx="18">
                  <c:v>Trabaja por cuenta ajena</c:v>
                </c:pt>
                <c:pt idx="19">
                  <c:v>Amo/a de Casa</c:v>
                </c:pt>
                <c:pt idx="20">
                  <c:v>Jubilado/a, retirado/a, pensionista</c:v>
                </c:pt>
                <c:pt idx="21">
                  <c:v>En paro</c:v>
                </c:pt>
                <c:pt idx="22">
                  <c:v>Estudiante</c:v>
                </c:pt>
                <c:pt idx="24">
                  <c:v>Clase social (V: 0,135)</c:v>
                </c:pt>
                <c:pt idx="25">
                  <c:v>  Alta y Media alta</c:v>
                </c:pt>
                <c:pt idx="26">
                  <c:v>  Media</c:v>
                </c:pt>
              </c:strCache>
            </c:strRef>
          </c:cat>
          <c:val>
            <c:numRef>
              <c:f>'P23_2_Ir a votar x Variables'!$B$42:$B$69</c:f>
              <c:numCache>
                <c:formatCode>0.0%</c:formatCode>
                <c:ptCount val="28"/>
                <c:pt idx="0" formatCode="0.00">
                  <c:v>6.8743400211193242</c:v>
                </c:pt>
                <c:pt idx="3" formatCode="0.00">
                  <c:v>6.4316546762589928</c:v>
                </c:pt>
                <c:pt idx="4" formatCode="0.00">
                  <c:v>6.7499999999999991</c:v>
                </c:pt>
                <c:pt idx="5" formatCode="0.00">
                  <c:v>6.7184466019417464</c:v>
                </c:pt>
                <c:pt idx="6" formatCode="0.00">
                  <c:v>7.0335570469798654</c:v>
                </c:pt>
                <c:pt idx="7" formatCode="0.00">
                  <c:v>6.6363636363636358</c:v>
                </c:pt>
                <c:pt idx="8" formatCode="0.00">
                  <c:v>7.3221757322175733</c:v>
                </c:pt>
                <c:pt idx="11" formatCode="0.00">
                  <c:v>6.6521739130434785</c:v>
                </c:pt>
                <c:pt idx="12" formatCode="0.00">
                  <c:v>6.5296296296296301</c:v>
                </c:pt>
                <c:pt idx="13" formatCode="0.00">
                  <c:v>6.3782894736842106</c:v>
                </c:pt>
                <c:pt idx="14" formatCode="0.00">
                  <c:v>7.6144927536231899</c:v>
                </c:pt>
                <c:pt idx="17" formatCode="0.00">
                  <c:v>6.1368421052631579</c:v>
                </c:pt>
                <c:pt idx="18" formatCode="0.00">
                  <c:v>7.0496031746031749</c:v>
                </c:pt>
                <c:pt idx="19" formatCode="0.00">
                  <c:v>6.2982456140350873</c:v>
                </c:pt>
                <c:pt idx="20" formatCode="0.00">
                  <c:v>7.3476190476190482</c:v>
                </c:pt>
                <c:pt idx="21" formatCode="0.00">
                  <c:v>6.208333333333333</c:v>
                </c:pt>
                <c:pt idx="22" formatCode="0.00">
                  <c:v>5.4666666666666668</c:v>
                </c:pt>
                <c:pt idx="25" formatCode="0.00">
                  <c:v>7.4727272727272727</c:v>
                </c:pt>
                <c:pt idx="26" formatCode="0.00">
                  <c:v>6.6486486486486474</c:v>
                </c:pt>
                <c:pt idx="27" formatCode="0.00">
                  <c:v>5.9559748427672954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EBC-4071-B57D-AEC279F27B09}"/>
            </c:ext>
          </c:extLst>
        </c:ser>
        <c:ser>
          <c:idx val="1"/>
          <c:order val="1"/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'P23_2_Ir a votar x Variables'!$A$42:$A$68</c:f>
              <c:strCache>
                <c:ptCount val="27"/>
                <c:pt idx="0">
                  <c:v>TOTAL (N: 670)</c:v>
                </c:pt>
                <c:pt idx="2">
                  <c:v>Habitat V: 0,120)</c:v>
                </c:pt>
                <c:pt idx="3">
                  <c:v>  &lt; 2.000 habitantes</c:v>
                </c:pt>
                <c:pt idx="4">
                  <c:v>  De 2.001 a 5.000</c:v>
                </c:pt>
                <c:pt idx="5">
                  <c:v>  De 5.001 a 10.000</c:v>
                </c:pt>
                <c:pt idx="6">
                  <c:v>  De 10.001 a 20.000</c:v>
                </c:pt>
                <c:pt idx="7">
                  <c:v>  &gt;20.000 habitantes</c:v>
                </c:pt>
                <c:pt idx="8">
                  <c:v>  Pamplona</c:v>
                </c:pt>
                <c:pt idx="10">
                  <c:v>Nivel de estudios (V: 0,132)</c:v>
                </c:pt>
                <c:pt idx="11">
                  <c:v>  Sin formación-Primarios incompletos</c:v>
                </c:pt>
                <c:pt idx="12">
                  <c:v>  Primarios (Obligatorios y ESO)</c:v>
                </c:pt>
                <c:pt idx="13">
                  <c:v>  Secundarios</c:v>
                </c:pt>
                <c:pt idx="14">
                  <c:v>  Superiores</c:v>
                </c:pt>
                <c:pt idx="16">
                  <c:v>Actividad (V: 0,133)</c:v>
                </c:pt>
                <c:pt idx="17">
                  <c:v>Trabaja por cuenta propia</c:v>
                </c:pt>
                <c:pt idx="18">
                  <c:v>Trabaja por cuenta ajena</c:v>
                </c:pt>
                <c:pt idx="19">
                  <c:v>Amo/a de Casa</c:v>
                </c:pt>
                <c:pt idx="20">
                  <c:v>Jubilado/a, retirado/a, pensionista</c:v>
                </c:pt>
                <c:pt idx="21">
                  <c:v>En paro</c:v>
                </c:pt>
                <c:pt idx="22">
                  <c:v>Estudiante</c:v>
                </c:pt>
                <c:pt idx="24">
                  <c:v>Clase social (V: 0,135)</c:v>
                </c:pt>
                <c:pt idx="25">
                  <c:v>  Alta y Media alta</c:v>
                </c:pt>
                <c:pt idx="26">
                  <c:v>  Media</c:v>
                </c:pt>
              </c:strCache>
            </c:strRef>
          </c:cat>
          <c:val>
            <c:numRef>
              <c:f>'P23_2_Ir a votar x Variables'!$C$42:$C$69</c:f>
              <c:numCache>
                <c:formatCode>0.0%</c:formatCode>
                <c:ptCount val="28"/>
                <c:pt idx="3" formatCode="0.00">
                  <c:v>6.8743400211193242</c:v>
                </c:pt>
                <c:pt idx="4" formatCode="0.00">
                  <c:v>6.8743400211193242</c:v>
                </c:pt>
                <c:pt idx="5" formatCode="0.00">
                  <c:v>6.8743400211193242</c:v>
                </c:pt>
                <c:pt idx="6" formatCode="0.00">
                  <c:v>6.8743400211193242</c:v>
                </c:pt>
                <c:pt idx="7" formatCode="0.00">
                  <c:v>6.8743400211193242</c:v>
                </c:pt>
                <c:pt idx="8" formatCode="0.00">
                  <c:v>6.8743400211193242</c:v>
                </c:pt>
                <c:pt idx="9" formatCode="0.00">
                  <c:v>6.8743400211193242</c:v>
                </c:pt>
                <c:pt idx="10" formatCode="0.00">
                  <c:v>6.8743400211193242</c:v>
                </c:pt>
                <c:pt idx="11" formatCode="0.00">
                  <c:v>6.8743400211193242</c:v>
                </c:pt>
                <c:pt idx="12" formatCode="0.00">
                  <c:v>6.8743400211193242</c:v>
                </c:pt>
                <c:pt idx="13" formatCode="0.00">
                  <c:v>6.8743400211193242</c:v>
                </c:pt>
                <c:pt idx="14" formatCode="0.00">
                  <c:v>6.8743400211193242</c:v>
                </c:pt>
                <c:pt idx="15" formatCode="0.00">
                  <c:v>6.8743400211193242</c:v>
                </c:pt>
                <c:pt idx="16" formatCode="0.00">
                  <c:v>6.8743400211193242</c:v>
                </c:pt>
                <c:pt idx="17" formatCode="0.00">
                  <c:v>6.8743400211193242</c:v>
                </c:pt>
                <c:pt idx="18" formatCode="0.00">
                  <c:v>6.8743400211193242</c:v>
                </c:pt>
                <c:pt idx="19" formatCode="0.00">
                  <c:v>6.8743400211193242</c:v>
                </c:pt>
                <c:pt idx="20" formatCode="0.00">
                  <c:v>6.8743400211193242</c:v>
                </c:pt>
                <c:pt idx="21" formatCode="0.00">
                  <c:v>6.8743400211193242</c:v>
                </c:pt>
                <c:pt idx="22" formatCode="0.00">
                  <c:v>6.8743400211193242</c:v>
                </c:pt>
                <c:pt idx="23" formatCode="0.00">
                  <c:v>6.8743400211193242</c:v>
                </c:pt>
                <c:pt idx="24" formatCode="0.00">
                  <c:v>6.8743400211193242</c:v>
                </c:pt>
                <c:pt idx="25" formatCode="0.00">
                  <c:v>6.8743400211193242</c:v>
                </c:pt>
                <c:pt idx="26" formatCode="0.00">
                  <c:v>6.8743400211193242</c:v>
                </c:pt>
                <c:pt idx="27" formatCode="0.00">
                  <c:v>6.8743400211193242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EBC-4071-B57D-AEC279F27B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43786912"/>
        <c:axId val="343787240"/>
      </c:lineChart>
      <c:catAx>
        <c:axId val="34378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7240"/>
        <c:crosses val="autoZero"/>
        <c:auto val="1"/>
        <c:lblAlgn val="ctr"/>
        <c:lblOffset val="100"/>
        <c:noMultiLvlLbl val="0"/>
      </c:catAx>
      <c:valAx>
        <c:axId val="343787240"/>
        <c:scaling>
          <c:orientation val="minMax"/>
          <c:min val="3.5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3786912"/>
        <c:crosses val="autoZero"/>
        <c:crossBetween val="between"/>
        <c:majorUnit val="1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72</xdr:row>
      <xdr:rowOff>180974</xdr:rowOff>
    </xdr:from>
    <xdr:to>
      <xdr:col>12</xdr:col>
      <xdr:colOff>219075</xdr:colOff>
      <xdr:row>88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8A6780-3045-4C95-9C47-0C0210502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1038225</xdr:colOff>
      <xdr:row>55</xdr:row>
      <xdr:rowOff>0</xdr:rowOff>
    </xdr:from>
    <xdr:to>
      <xdr:col>6</xdr:col>
      <xdr:colOff>619125</xdr:colOff>
      <xdr:row>66</xdr:row>
      <xdr:rowOff>23811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198C18E-6608-4655-BF49-A054C6E0D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91</xdr:row>
      <xdr:rowOff>23812</xdr:rowOff>
    </xdr:from>
    <xdr:to>
      <xdr:col>12</xdr:col>
      <xdr:colOff>219075</xdr:colOff>
      <xdr:row>104</xdr:row>
      <xdr:rowOff>166687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301963-7AA0-4455-9D6C-FFD819B66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138</xdr:row>
      <xdr:rowOff>0</xdr:rowOff>
    </xdr:from>
    <xdr:to>
      <xdr:col>13</xdr:col>
      <xdr:colOff>428625</xdr:colOff>
      <xdr:row>146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978C658-A414-4BB4-8857-04E278B22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876299</xdr:colOff>
      <xdr:row>21</xdr:row>
      <xdr:rowOff>100012</xdr:rowOff>
    </xdr:from>
    <xdr:to>
      <xdr:col>9</xdr:col>
      <xdr:colOff>371474</xdr:colOff>
      <xdr:row>35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DDF1242-0A55-473F-9447-124446187D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1038225</xdr:colOff>
      <xdr:row>38</xdr:row>
      <xdr:rowOff>0</xdr:rowOff>
    </xdr:from>
    <xdr:to>
      <xdr:col>6</xdr:col>
      <xdr:colOff>619125</xdr:colOff>
      <xdr:row>49</xdr:row>
      <xdr:rowOff>23811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395E16B-7757-4AB1-84EE-8C628134D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147</xdr:row>
      <xdr:rowOff>0</xdr:rowOff>
    </xdr:from>
    <xdr:to>
      <xdr:col>13</xdr:col>
      <xdr:colOff>428625</xdr:colOff>
      <xdr:row>155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286620D-C464-4F72-9481-2452FF81A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10</xdr:row>
      <xdr:rowOff>0</xdr:rowOff>
    </xdr:from>
    <xdr:to>
      <xdr:col>14</xdr:col>
      <xdr:colOff>76200</xdr:colOff>
      <xdr:row>23</xdr:row>
      <xdr:rowOff>161925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A267C7F1-B3EA-4CE4-8464-32B641445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26</xdr:row>
      <xdr:rowOff>142875</xdr:rowOff>
    </xdr:from>
    <xdr:to>
      <xdr:col>15</xdr:col>
      <xdr:colOff>190500</xdr:colOff>
      <xdr:row>40</xdr:row>
      <xdr:rowOff>171450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69A9E7AC-1A1B-4B73-85F8-63EEC5BDA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16</xdr:col>
      <xdr:colOff>390525</xdr:colOff>
      <xdr:row>53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091F5B-97EB-41C2-9F0C-A76A02213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514350</xdr:colOff>
      <xdr:row>58</xdr:row>
      <xdr:rowOff>133349</xdr:rowOff>
    </xdr:from>
    <xdr:to>
      <xdr:col>12</xdr:col>
      <xdr:colOff>542925</xdr:colOff>
      <xdr:row>97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B555D78-C920-4D02-9235-5E9DA519F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</xdr:colOff>
      <xdr:row>6</xdr:row>
      <xdr:rowOff>28575</xdr:rowOff>
    </xdr:from>
    <xdr:to>
      <xdr:col>13</xdr:col>
      <xdr:colOff>752476</xdr:colOff>
      <xdr:row>25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AEA72F-0C44-41DA-9B1D-35A1DC66C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28</xdr:row>
      <xdr:rowOff>38100</xdr:rowOff>
    </xdr:from>
    <xdr:to>
      <xdr:col>13</xdr:col>
      <xdr:colOff>761999</xdr:colOff>
      <xdr:row>47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FFC2C82-AD32-4910-B7DA-51973584F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6</xdr:row>
      <xdr:rowOff>28575</xdr:rowOff>
    </xdr:from>
    <xdr:to>
      <xdr:col>17</xdr:col>
      <xdr:colOff>266701</xdr:colOff>
      <xdr:row>25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D75A94-41AF-4173-A62D-30437F8FC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45</xdr:row>
      <xdr:rowOff>28575</xdr:rowOff>
    </xdr:from>
    <xdr:to>
      <xdr:col>17</xdr:col>
      <xdr:colOff>504825</xdr:colOff>
      <xdr:row>64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C4B28DA-F6F5-4A12-A110-E2F478B13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300037</xdr:rowOff>
    </xdr:from>
    <xdr:to>
      <xdr:col>12</xdr:col>
      <xdr:colOff>514350</xdr:colOff>
      <xdr:row>10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183BEBC-B975-48CE-9079-1577B5EB4E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419099</xdr:colOff>
      <xdr:row>12</xdr:row>
      <xdr:rowOff>4762</xdr:rowOff>
    </xdr:from>
    <xdr:to>
      <xdr:col>14</xdr:col>
      <xdr:colOff>180974</xdr:colOff>
      <xdr:row>19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F473A7B-00ED-4233-8CC2-1470651339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400050</xdr:colOff>
      <xdr:row>20</xdr:row>
      <xdr:rowOff>138112</xdr:rowOff>
    </xdr:from>
    <xdr:to>
      <xdr:col>13</xdr:col>
      <xdr:colOff>400050</xdr:colOff>
      <xdr:row>31</xdr:row>
      <xdr:rowOff>52387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3F115B2-8822-4D2D-9E44-EFB127661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40</xdr:row>
      <xdr:rowOff>133350</xdr:rowOff>
    </xdr:from>
    <xdr:to>
      <xdr:col>14</xdr:col>
      <xdr:colOff>76200</xdr:colOff>
      <xdr:row>54</xdr:row>
      <xdr:rowOff>161925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CDFF8083-6A08-4F8D-B306-9B5875D7D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57</xdr:row>
      <xdr:rowOff>142875</xdr:rowOff>
    </xdr:from>
    <xdr:to>
      <xdr:col>15</xdr:col>
      <xdr:colOff>190500</xdr:colOff>
      <xdr:row>71</xdr:row>
      <xdr:rowOff>171450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AE93D677-D70F-41A9-B50D-121C31CF9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74</xdr:row>
      <xdr:rowOff>0</xdr:rowOff>
    </xdr:from>
    <xdr:to>
      <xdr:col>16</xdr:col>
      <xdr:colOff>390525</xdr:colOff>
      <xdr:row>84</xdr:row>
      <xdr:rowOff>114300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34D7918-0EB8-4A02-A6E1-86EB6FE63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514350</xdr:colOff>
      <xdr:row>89</xdr:row>
      <xdr:rowOff>133350</xdr:rowOff>
    </xdr:from>
    <xdr:to>
      <xdr:col>10</xdr:col>
      <xdr:colOff>523875</xdr:colOff>
      <xdr:row>104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BC620-06AC-4811-9A22-EDE319423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28575</xdr:rowOff>
    </xdr:from>
    <xdr:to>
      <xdr:col>18</xdr:col>
      <xdr:colOff>57149</xdr:colOff>
      <xdr:row>25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E08662-46E1-4FFC-B5E5-1E133AE5A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47</xdr:row>
      <xdr:rowOff>28575</xdr:rowOff>
    </xdr:from>
    <xdr:to>
      <xdr:col>18</xdr:col>
      <xdr:colOff>57149</xdr:colOff>
      <xdr:row>66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2EA05DC-5FF2-4139-9F1D-9F2ADCB40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27</xdr:row>
      <xdr:rowOff>133350</xdr:rowOff>
    </xdr:from>
    <xdr:to>
      <xdr:col>14</xdr:col>
      <xdr:colOff>76200</xdr:colOff>
      <xdr:row>41</xdr:row>
      <xdr:rowOff>161925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38280313-825B-4F87-8806-A731C745E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44</xdr:row>
      <xdr:rowOff>142875</xdr:rowOff>
    </xdr:from>
    <xdr:to>
      <xdr:col>15</xdr:col>
      <xdr:colOff>190500</xdr:colOff>
      <xdr:row>58</xdr:row>
      <xdr:rowOff>171450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12B91B1D-8DC3-40C1-8375-4ADF9C650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61</xdr:row>
      <xdr:rowOff>0</xdr:rowOff>
    </xdr:from>
    <xdr:to>
      <xdr:col>16</xdr:col>
      <xdr:colOff>390525</xdr:colOff>
      <xdr:row>71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3B2ED8-9529-4925-97FC-810DF4AEA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409581</xdr:colOff>
      <xdr:row>73</xdr:row>
      <xdr:rowOff>171450</xdr:rowOff>
    </xdr:from>
    <xdr:to>
      <xdr:col>10</xdr:col>
      <xdr:colOff>419106</xdr:colOff>
      <xdr:row>88</xdr:row>
      <xdr:rowOff>123825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0F494FE-DC3A-4780-AD63-9BB0F7E15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152400</xdr:rowOff>
    </xdr:from>
    <xdr:to>
      <xdr:col>18</xdr:col>
      <xdr:colOff>104774</xdr:colOff>
      <xdr:row>20</xdr:row>
      <xdr:rowOff>295275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D74BD3-8C82-48B1-B633-4DA45DFCC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28575</xdr:rowOff>
    </xdr:from>
    <xdr:to>
      <xdr:col>18</xdr:col>
      <xdr:colOff>57149</xdr:colOff>
      <xdr:row>52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6B7BBBA-79F5-4084-8D8B-DFFEE1018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24</xdr:row>
      <xdr:rowOff>133350</xdr:rowOff>
    </xdr:from>
    <xdr:to>
      <xdr:col>14</xdr:col>
      <xdr:colOff>76200</xdr:colOff>
      <xdr:row>38</xdr:row>
      <xdr:rowOff>161925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60B57A26-C09B-49E7-B9BD-336B1256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1466850</xdr:colOff>
      <xdr:row>42</xdr:row>
      <xdr:rowOff>104775</xdr:rowOff>
    </xdr:from>
    <xdr:to>
      <xdr:col>15</xdr:col>
      <xdr:colOff>133350</xdr:colOff>
      <xdr:row>53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300610B0-E121-42D3-8711-0FA094BF1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96</xdr:row>
      <xdr:rowOff>0</xdr:rowOff>
    </xdr:from>
    <xdr:to>
      <xdr:col>16</xdr:col>
      <xdr:colOff>390525</xdr:colOff>
      <xdr:row>106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7232F8D-18E4-418D-9EBC-76E8EEBA7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514350</xdr:colOff>
      <xdr:row>111</xdr:row>
      <xdr:rowOff>133350</xdr:rowOff>
    </xdr:from>
    <xdr:to>
      <xdr:col>10</xdr:col>
      <xdr:colOff>523875</xdr:colOff>
      <xdr:row>126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33F5F6E-A5EA-4183-B548-F04CD1BA1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133356</xdr:colOff>
      <xdr:row>55</xdr:row>
      <xdr:rowOff>176212</xdr:rowOff>
    </xdr:from>
    <xdr:to>
      <xdr:col>10</xdr:col>
      <xdr:colOff>142881</xdr:colOff>
      <xdr:row>71</xdr:row>
      <xdr:rowOff>4762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7A84E9F-DB5E-43BA-9C42-A799008843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55</xdr:row>
      <xdr:rowOff>161925</xdr:rowOff>
    </xdr:from>
    <xdr:to>
      <xdr:col>16</xdr:col>
      <xdr:colOff>323850</xdr:colOff>
      <xdr:row>70</xdr:row>
      <xdr:rowOff>171450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103238E-755F-4967-B993-E26A6253D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76</xdr:row>
      <xdr:rowOff>0</xdr:rowOff>
    </xdr:from>
    <xdr:to>
      <xdr:col>10</xdr:col>
      <xdr:colOff>9525</xdr:colOff>
      <xdr:row>91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9BDE815-B257-4F31-A47A-2CFE9FAAF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76</xdr:row>
      <xdr:rowOff>0</xdr:rowOff>
    </xdr:from>
    <xdr:to>
      <xdr:col>16</xdr:col>
      <xdr:colOff>323850</xdr:colOff>
      <xdr:row>91</xdr:row>
      <xdr:rowOff>38100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0F7C3F5-4441-40BE-ADBB-79361C3CE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152400</xdr:rowOff>
    </xdr:from>
    <xdr:to>
      <xdr:col>16</xdr:col>
      <xdr:colOff>457200</xdr:colOff>
      <xdr:row>19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3B6BF2-79D5-4483-923A-572227FE5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25</xdr:row>
      <xdr:rowOff>9525</xdr:rowOff>
    </xdr:from>
    <xdr:to>
      <xdr:col>16</xdr:col>
      <xdr:colOff>504825</xdr:colOff>
      <xdr:row>43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5FFC37A-C13D-4218-97AA-90C98E95F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C97AB-9A0C-4B17-B2C5-25756B5936C0}">
  <dimension ref="B1:B9"/>
  <sheetViews>
    <sheetView tabSelected="1" workbookViewId="0">
      <pane xSplit="12" ySplit="19" topLeftCell="M20" activePane="bottomRight" state="frozen"/>
      <selection pane="topRight" activeCell="M1" sqref="M1"/>
      <selection pane="bottomLeft" activeCell="A20" sqref="A20"/>
      <selection pane="bottomRight" activeCell="D12" sqref="D12"/>
    </sheetView>
  </sheetViews>
  <sheetFormatPr baseColWidth="10" defaultRowHeight="15"/>
  <cols>
    <col min="1" max="16384" width="11.42578125" style="204"/>
  </cols>
  <sheetData>
    <row r="1" spans="2:2" ht="23.25">
      <c r="B1" s="205" t="s">
        <v>183</v>
      </c>
    </row>
    <row r="4" spans="2:2">
      <c r="B4" s="206" t="s">
        <v>181</v>
      </c>
    </row>
    <row r="5" spans="2:2">
      <c r="B5" s="206" t="s">
        <v>182</v>
      </c>
    </row>
    <row r="6" spans="2:2">
      <c r="B6" s="206" t="s">
        <v>184</v>
      </c>
    </row>
    <row r="7" spans="2:2">
      <c r="B7" s="206" t="s">
        <v>185</v>
      </c>
    </row>
    <row r="8" spans="2:2">
      <c r="B8" s="206" t="s">
        <v>186</v>
      </c>
    </row>
    <row r="9" spans="2:2">
      <c r="B9" s="206" t="s">
        <v>187</v>
      </c>
    </row>
  </sheetData>
  <hyperlinks>
    <hyperlink ref="B4" location="'P23_Ir a votar'!A1" display="P23. Intención de ir a votar en las próximas elecciones" xr:uid="{926F8472-7B13-4D3E-BA2B-703EC855CABA}"/>
    <hyperlink ref="B5" location="P22_Pactos!A1" display="P22. Opinón de la ciudadanía sobre los posibles acuerdos post-electorales" xr:uid="{72531C57-4CC2-44B3-A988-E998F4E00524}"/>
    <hyperlink ref="B6" location="'P28_1_Evitar Mayoría nac.'!A1" display="P28.1. 'Evitar con su voto una mayoría nacionalista'" xr:uid="{F06A7FBF-5C14-41F5-BD34-87D16FF8968D}"/>
    <hyperlink ref="B7" location="'P28_2_Conseguir Mayoría nac. '!A1" display="P.28.2. 'Conseguir de nuevo la mayoría nacionalista'" xr:uid="{BB3E2033-7948-4EFD-9B22-07F67E04FCF3}"/>
    <hyperlink ref="B8" location="'P28_3_Uso de encuestas'!A1" display="P28.3. 'Tener en cuenta lo que pronostican las encuestas electorales'" xr:uid="{6D0847D6-8160-4FE1-971D-ACD554627E55}"/>
    <hyperlink ref="B9" location="'P28_4_Candidato-a'!A1" display="P28.4. 'Es importante quién sea el candidato o candidata de cada partido'" xr:uid="{73192194-3206-43DF-B2F7-253143A0063A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35B1A-CAD8-46AA-A5BC-4EA20223211F}">
  <dimension ref="A1:C62"/>
  <sheetViews>
    <sheetView workbookViewId="0">
      <selection activeCell="E22" sqref="E22"/>
    </sheetView>
  </sheetViews>
  <sheetFormatPr baseColWidth="10" defaultRowHeight="15"/>
  <cols>
    <col min="1" max="1" width="29" customWidth="1"/>
    <col min="2" max="3" width="11.42578125" style="92"/>
  </cols>
  <sheetData>
    <row r="1" spans="1:3" ht="15" customHeight="1">
      <c r="A1" s="85"/>
      <c r="B1" s="178" t="s">
        <v>108</v>
      </c>
      <c r="C1" s="178"/>
    </row>
    <row r="2" spans="1:3" ht="18.75" customHeight="1">
      <c r="A2" s="85"/>
      <c r="B2" s="178"/>
      <c r="C2" s="178"/>
    </row>
    <row r="3" spans="1:3">
      <c r="A3" s="86" t="s">
        <v>107</v>
      </c>
      <c r="B3" s="145">
        <f>'P28_3_Uso de encuestas'!C4</f>
        <v>0.24</v>
      </c>
      <c r="C3" s="88"/>
    </row>
    <row r="4" spans="1:3">
      <c r="A4" s="85"/>
      <c r="B4" s="88"/>
      <c r="C4" s="88"/>
    </row>
    <row r="5" spans="1:3">
      <c r="A5" s="123" t="s">
        <v>131</v>
      </c>
      <c r="B5" s="146"/>
      <c r="C5" s="88"/>
    </row>
    <row r="6" spans="1:3" ht="24">
      <c r="A6" s="129" t="s">
        <v>92</v>
      </c>
      <c r="B6" s="146">
        <f>'P28_3_Uso de encuestas'!C7</f>
        <v>0.45800000000000002</v>
      </c>
      <c r="C6" s="146">
        <f>B3</f>
        <v>0.24</v>
      </c>
    </row>
    <row r="7" spans="1:3">
      <c r="A7" s="129" t="s">
        <v>93</v>
      </c>
      <c r="B7" s="146">
        <f>'P28_3_Uso de encuestas'!C8</f>
        <v>0.28699999999999998</v>
      </c>
      <c r="C7" s="146">
        <f>C6</f>
        <v>0.24</v>
      </c>
    </row>
    <row r="8" spans="1:3">
      <c r="A8" s="129" t="s">
        <v>94</v>
      </c>
      <c r="B8" s="146">
        <f>'P28_3_Uso de encuestas'!C9</f>
        <v>0.24299999999999999</v>
      </c>
      <c r="C8" s="146">
        <f t="shared" ref="C8:C20" si="0">C7</f>
        <v>0.24</v>
      </c>
    </row>
    <row r="9" spans="1:3">
      <c r="A9" s="129" t="s">
        <v>95</v>
      </c>
      <c r="B9" s="146">
        <f>'P28_3_Uso de encuestas'!C10</f>
        <v>0.189</v>
      </c>
      <c r="C9" s="146">
        <f t="shared" si="0"/>
        <v>0.24</v>
      </c>
    </row>
    <row r="10" spans="1:3">
      <c r="A10" s="125"/>
      <c r="B10" s="146"/>
      <c r="C10" s="146">
        <f t="shared" si="0"/>
        <v>0.24</v>
      </c>
    </row>
    <row r="11" spans="1:3">
      <c r="A11" s="123" t="s">
        <v>132</v>
      </c>
      <c r="B11" s="147"/>
      <c r="C11" s="146">
        <f t="shared" si="0"/>
        <v>0.24</v>
      </c>
    </row>
    <row r="12" spans="1:3">
      <c r="A12" s="135" t="s">
        <v>102</v>
      </c>
      <c r="B12" s="146">
        <f>'P28_3_Uso de encuestas'!C13</f>
        <v>0.34200000000000003</v>
      </c>
      <c r="C12" s="146">
        <f t="shared" si="0"/>
        <v>0.24</v>
      </c>
    </row>
    <row r="13" spans="1:3">
      <c r="A13" s="135" t="s">
        <v>103</v>
      </c>
      <c r="B13" s="146">
        <f>'P28_3_Uso de encuestas'!C14</f>
        <v>0.253</v>
      </c>
      <c r="C13" s="146">
        <f t="shared" si="0"/>
        <v>0.24</v>
      </c>
    </row>
    <row r="14" spans="1:3">
      <c r="A14" s="135" t="s">
        <v>104</v>
      </c>
      <c r="B14" s="146">
        <f>'P28_3_Uso de encuestas'!C15</f>
        <v>0.156</v>
      </c>
      <c r="C14" s="146">
        <f t="shared" si="0"/>
        <v>0.24</v>
      </c>
    </row>
    <row r="15" spans="1:3">
      <c r="A15" s="135" t="s">
        <v>105</v>
      </c>
      <c r="B15" s="146">
        <f>'P28_3_Uso de encuestas'!C16</f>
        <v>0.26800000000000002</v>
      </c>
      <c r="C15" s="146">
        <f t="shared" si="0"/>
        <v>0.24</v>
      </c>
    </row>
    <row r="16" spans="1:3">
      <c r="A16" s="125"/>
      <c r="B16" s="146"/>
      <c r="C16" s="146">
        <f t="shared" si="0"/>
        <v>0.24</v>
      </c>
    </row>
    <row r="17" spans="1:3">
      <c r="A17" s="156" t="s">
        <v>133</v>
      </c>
      <c r="B17" s="146"/>
      <c r="C17" s="146">
        <f t="shared" si="0"/>
        <v>0.24</v>
      </c>
    </row>
    <row r="18" spans="1:3">
      <c r="A18" s="135" t="s">
        <v>137</v>
      </c>
      <c r="B18" s="146">
        <f>'P28_3_Uso de encuestas'!C19</f>
        <v>0.23699999999999999</v>
      </c>
      <c r="C18" s="146">
        <f t="shared" si="0"/>
        <v>0.24</v>
      </c>
    </row>
    <row r="19" spans="1:3">
      <c r="A19" s="135" t="s">
        <v>138</v>
      </c>
      <c r="B19" s="146">
        <f>'P28_3_Uso de encuestas'!C20</f>
        <v>0.19800000000000001</v>
      </c>
      <c r="C19" s="146">
        <f t="shared" si="0"/>
        <v>0.24</v>
      </c>
    </row>
    <row r="20" spans="1:3">
      <c r="A20" s="135" t="s">
        <v>139</v>
      </c>
      <c r="B20" s="146">
        <f>'P28_3_Uso de encuestas'!C21</f>
        <v>0.48699999999999999</v>
      </c>
      <c r="C20" s="146">
        <f t="shared" si="0"/>
        <v>0.24</v>
      </c>
    </row>
    <row r="21" spans="1:3">
      <c r="C21" s="146"/>
    </row>
    <row r="22" spans="1:3">
      <c r="C22" s="146"/>
    </row>
    <row r="23" spans="1:3">
      <c r="C23" s="146"/>
    </row>
    <row r="24" spans="1:3">
      <c r="A24" s="85"/>
      <c r="B24" s="182" t="s">
        <v>109</v>
      </c>
      <c r="C24" s="182"/>
    </row>
    <row r="25" spans="1:3">
      <c r="A25" s="85"/>
      <c r="B25" s="182"/>
      <c r="C25" s="182"/>
    </row>
    <row r="26" spans="1:3">
      <c r="A26" s="86" t="s">
        <v>107</v>
      </c>
      <c r="B26" s="145">
        <f>'P28_3_Uso de encuestas'!D4</f>
        <v>0.76</v>
      </c>
      <c r="C26" s="88"/>
    </row>
    <row r="27" spans="1:3">
      <c r="A27" s="85"/>
      <c r="B27" s="88"/>
      <c r="C27" s="88"/>
    </row>
    <row r="28" spans="1:3">
      <c r="A28" s="123" t="s">
        <v>131</v>
      </c>
      <c r="B28" s="146"/>
      <c r="C28" s="88"/>
    </row>
    <row r="29" spans="1:3" ht="24">
      <c r="A29" s="129" t="s">
        <v>92</v>
      </c>
      <c r="B29" s="146">
        <f>'P28_3_Uso de encuestas'!D7</f>
        <v>0.54200000000000004</v>
      </c>
      <c r="C29" s="146">
        <f>B26</f>
        <v>0.76</v>
      </c>
    </row>
    <row r="30" spans="1:3">
      <c r="A30" s="129" t="s">
        <v>93</v>
      </c>
      <c r="B30" s="146">
        <f>'P28_3_Uso de encuestas'!D8</f>
        <v>0.71300000000000008</v>
      </c>
      <c r="C30" s="146">
        <f>C29</f>
        <v>0.76</v>
      </c>
    </row>
    <row r="31" spans="1:3">
      <c r="A31" s="129" t="s">
        <v>94</v>
      </c>
      <c r="B31" s="146">
        <f>'P28_3_Uso de encuestas'!D9</f>
        <v>0.75700000000000001</v>
      </c>
      <c r="C31" s="146">
        <f t="shared" ref="C31:C43" si="1">C30</f>
        <v>0.76</v>
      </c>
    </row>
    <row r="32" spans="1:3">
      <c r="A32" s="129" t="s">
        <v>95</v>
      </c>
      <c r="B32" s="146">
        <f>'P28_3_Uso de encuestas'!D10</f>
        <v>0.81099999999999994</v>
      </c>
      <c r="C32" s="146">
        <f t="shared" si="1"/>
        <v>0.76</v>
      </c>
    </row>
    <row r="33" spans="1:3">
      <c r="A33" s="125"/>
      <c r="B33" s="146"/>
      <c r="C33" s="146">
        <f t="shared" si="1"/>
        <v>0.76</v>
      </c>
    </row>
    <row r="34" spans="1:3">
      <c r="A34" s="123" t="s">
        <v>132</v>
      </c>
      <c r="B34" s="147"/>
      <c r="C34" s="146">
        <f t="shared" si="1"/>
        <v>0.76</v>
      </c>
    </row>
    <row r="35" spans="1:3">
      <c r="A35" s="135" t="s">
        <v>102</v>
      </c>
      <c r="B35" s="146">
        <f>'P28_3_Uso de encuestas'!D13</f>
        <v>0.65799999999999992</v>
      </c>
      <c r="C35" s="146">
        <f t="shared" si="1"/>
        <v>0.76</v>
      </c>
    </row>
    <row r="36" spans="1:3">
      <c r="A36" s="135" t="s">
        <v>103</v>
      </c>
      <c r="B36" s="146">
        <f>'P28_3_Uso de encuestas'!D14</f>
        <v>0.747</v>
      </c>
      <c r="C36" s="146">
        <f t="shared" si="1"/>
        <v>0.76</v>
      </c>
    </row>
    <row r="37" spans="1:3">
      <c r="A37" s="135" t="s">
        <v>104</v>
      </c>
      <c r="B37" s="146">
        <f>'P28_3_Uso de encuestas'!D15</f>
        <v>0.84399999999999997</v>
      </c>
      <c r="C37" s="146">
        <f t="shared" si="1"/>
        <v>0.76</v>
      </c>
    </row>
    <row r="38" spans="1:3">
      <c r="A38" s="135" t="s">
        <v>105</v>
      </c>
      <c r="B38" s="146">
        <f>'P28_3_Uso de encuestas'!D16</f>
        <v>0.73199999999999998</v>
      </c>
      <c r="C38" s="146">
        <f t="shared" si="1"/>
        <v>0.76</v>
      </c>
    </row>
    <row r="39" spans="1:3">
      <c r="A39" s="125"/>
      <c r="B39" s="146"/>
      <c r="C39" s="146">
        <f t="shared" si="1"/>
        <v>0.76</v>
      </c>
    </row>
    <row r="40" spans="1:3">
      <c r="A40" s="156" t="s">
        <v>133</v>
      </c>
      <c r="B40" s="146"/>
      <c r="C40" s="146">
        <f t="shared" si="1"/>
        <v>0.76</v>
      </c>
    </row>
    <row r="41" spans="1:3">
      <c r="A41" s="135" t="s">
        <v>134</v>
      </c>
      <c r="B41" s="146">
        <f>'P28_3_Uso de encuestas'!D19</f>
        <v>0.76300000000000001</v>
      </c>
      <c r="C41" s="146">
        <f t="shared" si="1"/>
        <v>0.76</v>
      </c>
    </row>
    <row r="42" spans="1:3">
      <c r="A42" s="135" t="s">
        <v>135</v>
      </c>
      <c r="B42" s="146">
        <f>'P28_3_Uso de encuestas'!D20</f>
        <v>0.80200000000000005</v>
      </c>
      <c r="C42" s="146">
        <f t="shared" si="1"/>
        <v>0.76</v>
      </c>
    </row>
    <row r="43" spans="1:3">
      <c r="A43" s="135" t="s">
        <v>136</v>
      </c>
      <c r="B43" s="146">
        <f>'P28_3_Uso de encuestas'!D21</f>
        <v>0.51300000000000001</v>
      </c>
      <c r="C43" s="146">
        <f t="shared" si="1"/>
        <v>0.76</v>
      </c>
    </row>
    <row r="44" spans="1:3">
      <c r="C44" s="146"/>
    </row>
    <row r="45" spans="1:3">
      <c r="C45" s="146"/>
    </row>
    <row r="46" spans="1:3">
      <c r="C46" s="146"/>
    </row>
    <row r="47" spans="1:3">
      <c r="C47" s="146"/>
    </row>
    <row r="48" spans="1:3">
      <c r="A48" s="129"/>
      <c r="B48" s="146"/>
      <c r="C48" s="146"/>
    </row>
    <row r="49" spans="1:3">
      <c r="A49" s="128"/>
      <c r="B49" s="148"/>
      <c r="C49" s="146"/>
    </row>
    <row r="50" spans="1:3">
      <c r="A50" s="133"/>
      <c r="B50" s="146"/>
      <c r="C50" s="146"/>
    </row>
    <row r="51" spans="1:3">
      <c r="A51" s="133"/>
      <c r="B51" s="146"/>
      <c r="C51" s="146"/>
    </row>
    <row r="52" spans="1:3">
      <c r="A52" s="133"/>
      <c r="B52" s="146"/>
      <c r="C52" s="146"/>
    </row>
    <row r="53" spans="1:3">
      <c r="A53" s="133"/>
      <c r="B53" s="146"/>
      <c r="C53" s="146"/>
    </row>
    <row r="54" spans="1:3">
      <c r="A54" s="133"/>
      <c r="B54" s="146"/>
      <c r="C54" s="146"/>
    </row>
    <row r="55" spans="1:3">
      <c r="A55" s="133"/>
      <c r="B55" s="146"/>
      <c r="C55" s="146"/>
    </row>
    <row r="56" spans="1:3">
      <c r="A56" s="129"/>
      <c r="B56" s="148"/>
      <c r="C56" s="146"/>
    </row>
    <row r="57" spans="1:3">
      <c r="C57" s="146"/>
    </row>
    <row r="58" spans="1:3">
      <c r="C58" s="146"/>
    </row>
    <row r="59" spans="1:3">
      <c r="C59" s="146"/>
    </row>
    <row r="60" spans="1:3">
      <c r="C60" s="146"/>
    </row>
    <row r="61" spans="1:3">
      <c r="C61" s="146"/>
    </row>
    <row r="62" spans="1:3">
      <c r="A62" s="86"/>
      <c r="C62" s="90"/>
    </row>
  </sheetData>
  <mergeCells count="2">
    <mergeCell ref="B1:C2"/>
    <mergeCell ref="B24:C2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27FC8-D427-441E-85E9-2FDF243AC3E9}">
  <dimension ref="A1:T95"/>
  <sheetViews>
    <sheetView workbookViewId="0">
      <pane xSplit="2" ySplit="4" topLeftCell="C5" activePane="bottomRight" state="frozen"/>
      <selection activeCell="D105" sqref="D105"/>
      <selection pane="topRight" activeCell="D105" sqref="D105"/>
      <selection pane="bottomLeft" activeCell="D105" sqref="D105"/>
      <selection pane="bottomRight" activeCell="E55" sqref="E55"/>
    </sheetView>
  </sheetViews>
  <sheetFormatPr baseColWidth="10" defaultRowHeight="14.25"/>
  <cols>
    <col min="1" max="1" width="20.42578125" style="113" customWidth="1"/>
    <col min="2" max="2" width="35.5703125" style="113" customWidth="1"/>
    <col min="3" max="3" width="24.28515625" style="113" customWidth="1"/>
    <col min="4" max="6" width="22.7109375" style="113" customWidth="1"/>
    <col min="7" max="16384" width="11.42578125" style="113"/>
  </cols>
  <sheetData>
    <row r="1" spans="2:11" ht="27.75">
      <c r="C1" s="180">
        <v>2018</v>
      </c>
      <c r="D1" s="180"/>
      <c r="E1" s="180"/>
      <c r="F1" s="143"/>
    </row>
    <row r="2" spans="2:11" ht="15" customHeight="1"/>
    <row r="3" spans="2:11" ht="16.5" customHeight="1">
      <c r="B3" s="114"/>
      <c r="C3" s="115" t="s">
        <v>83</v>
      </c>
      <c r="D3" s="115" t="s">
        <v>84</v>
      </c>
      <c r="E3" s="116" t="s">
        <v>85</v>
      </c>
      <c r="J3" s="117"/>
    </row>
    <row r="4" spans="2:11" ht="15" customHeight="1">
      <c r="B4" s="118" t="s">
        <v>86</v>
      </c>
      <c r="C4" s="119">
        <v>0.75800000000000001</v>
      </c>
      <c r="D4" s="119">
        <v>0.24199999999999999</v>
      </c>
      <c r="E4" s="120">
        <v>941</v>
      </c>
      <c r="H4" s="121"/>
      <c r="J4" s="117"/>
    </row>
    <row r="5" spans="2:11" ht="15" customHeight="1">
      <c r="B5" s="118"/>
      <c r="C5" s="117"/>
      <c r="D5" s="117"/>
      <c r="E5" s="122"/>
      <c r="H5" s="121"/>
      <c r="J5" s="117"/>
    </row>
    <row r="6" spans="2:11" ht="15" customHeight="1">
      <c r="B6" s="123" t="s">
        <v>153</v>
      </c>
      <c r="C6" s="117"/>
      <c r="D6" s="124"/>
      <c r="E6" s="124"/>
    </row>
    <row r="7" spans="2:11" ht="14.25" customHeight="1">
      <c r="B7" s="164" t="s">
        <v>150</v>
      </c>
      <c r="C7" s="126">
        <v>0.80700000000000005</v>
      </c>
      <c r="D7" s="126">
        <f>1-C7</f>
        <v>0.19299999999999995</v>
      </c>
      <c r="E7" s="127">
        <v>383</v>
      </c>
    </row>
    <row r="8" spans="2:11" ht="15.75" customHeight="1">
      <c r="B8" s="164" t="s">
        <v>151</v>
      </c>
      <c r="C8" s="126">
        <v>0.76200000000000001</v>
      </c>
      <c r="D8" s="126">
        <f t="shared" ref="D8:D9" si="0">1-C8</f>
        <v>0.23799999999999999</v>
      </c>
      <c r="E8" s="127">
        <v>369</v>
      </c>
    </row>
    <row r="9" spans="2:11" ht="15" customHeight="1">
      <c r="B9" s="164" t="s">
        <v>152</v>
      </c>
      <c r="C9" s="126">
        <v>0.63300000000000001</v>
      </c>
      <c r="D9" s="126">
        <f t="shared" si="0"/>
        <v>0.36699999999999999</v>
      </c>
      <c r="E9" s="127">
        <v>158</v>
      </c>
    </row>
    <row r="10" spans="2:11" ht="14.25" customHeight="1">
      <c r="B10" s="125"/>
      <c r="C10" s="126"/>
      <c r="D10" s="126"/>
      <c r="E10" s="127"/>
    </row>
    <row r="11" spans="2:11">
      <c r="B11" s="135"/>
      <c r="C11" s="136"/>
      <c r="D11" s="136"/>
      <c r="E11" s="136"/>
      <c r="F11" s="137"/>
      <c r="K11" s="138"/>
    </row>
    <row r="12" spans="2:11">
      <c r="B12" s="135"/>
      <c r="C12" s="136"/>
      <c r="D12" s="136"/>
      <c r="E12" s="136"/>
      <c r="F12" s="137"/>
      <c r="K12" s="138"/>
    </row>
    <row r="13" spans="2:11">
      <c r="B13" s="135"/>
      <c r="C13" s="136"/>
      <c r="D13" s="136"/>
      <c r="E13" s="136"/>
      <c r="F13" s="137"/>
      <c r="K13" s="138"/>
    </row>
    <row r="14" spans="2:11" ht="15.75">
      <c r="B14" s="135"/>
      <c r="C14" s="157" t="s">
        <v>148</v>
      </c>
      <c r="D14" s="115"/>
      <c r="E14" s="139"/>
      <c r="F14" s="137"/>
      <c r="K14" s="138"/>
    </row>
    <row r="15" spans="2:11" ht="15.75">
      <c r="D15" s="115"/>
      <c r="E15" s="136"/>
      <c r="F15" s="137"/>
      <c r="K15" s="138"/>
    </row>
    <row r="16" spans="2:11">
      <c r="B16" s="135" t="s">
        <v>83</v>
      </c>
      <c r="C16" s="136">
        <v>0.74659685863874348</v>
      </c>
      <c r="D16" s="136"/>
      <c r="E16" s="136"/>
      <c r="F16" s="137"/>
      <c r="K16" s="138"/>
    </row>
    <row r="17" spans="2:20">
      <c r="B17" s="135" t="s">
        <v>84</v>
      </c>
      <c r="C17" s="136">
        <v>0.23874345549738224</v>
      </c>
      <c r="D17" s="136"/>
      <c r="E17" s="136"/>
      <c r="F17" s="137"/>
      <c r="K17" s="138"/>
    </row>
    <row r="18" spans="2:20">
      <c r="B18" s="135" t="s">
        <v>21</v>
      </c>
      <c r="C18" s="136">
        <v>1.0471204188481676E-2</v>
      </c>
      <c r="D18" s="136"/>
      <c r="E18" s="136"/>
      <c r="F18" s="137"/>
      <c r="K18" s="138"/>
    </row>
    <row r="19" spans="2:20">
      <c r="B19" s="135" t="s">
        <v>96</v>
      </c>
      <c r="C19" s="136">
        <v>4.1884816753926706E-3</v>
      </c>
      <c r="D19" s="136"/>
      <c r="E19" s="136"/>
      <c r="F19" s="137"/>
      <c r="K19" s="138"/>
    </row>
    <row r="20" spans="2:20">
      <c r="B20" s="135"/>
      <c r="C20" s="136"/>
      <c r="D20" s="136"/>
      <c r="E20" s="136"/>
      <c r="F20" s="137"/>
      <c r="K20" s="138"/>
    </row>
    <row r="21" spans="2:20">
      <c r="B21" s="135"/>
      <c r="C21" s="136"/>
      <c r="D21" s="136"/>
      <c r="E21" s="136"/>
      <c r="F21" s="137"/>
      <c r="K21" s="138"/>
    </row>
    <row r="22" spans="2:20">
      <c r="B22" s="135"/>
      <c r="C22" s="136"/>
      <c r="D22" s="136"/>
      <c r="E22" s="136"/>
      <c r="F22" s="137"/>
      <c r="K22" s="138"/>
    </row>
    <row r="23" spans="2:20">
      <c r="B23" s="135"/>
      <c r="C23" s="136"/>
      <c r="D23" s="136"/>
      <c r="E23" s="136"/>
      <c r="F23" s="137"/>
      <c r="K23" s="138"/>
    </row>
    <row r="24" spans="2:20" ht="15" customHeight="1">
      <c r="B24" s="135"/>
      <c r="C24" s="136"/>
      <c r="D24" s="136"/>
      <c r="E24" s="136"/>
      <c r="F24" s="137"/>
      <c r="K24" s="138"/>
      <c r="T24" s="140"/>
    </row>
    <row r="25" spans="2:20">
      <c r="B25" s="135"/>
      <c r="C25" s="136"/>
      <c r="D25" s="136"/>
      <c r="E25" s="136"/>
      <c r="F25" s="137"/>
      <c r="K25" s="138"/>
      <c r="T25" s="141"/>
    </row>
    <row r="26" spans="2:20">
      <c r="B26" s="135"/>
      <c r="C26" s="136"/>
      <c r="D26" s="136"/>
      <c r="E26" s="136"/>
      <c r="F26" s="137"/>
      <c r="K26" s="138"/>
      <c r="T26" s="141"/>
    </row>
    <row r="27" spans="2:20">
      <c r="K27" s="138"/>
      <c r="T27" s="141"/>
    </row>
    <row r="28" spans="2:20">
      <c r="T28" s="141"/>
    </row>
    <row r="29" spans="2:20">
      <c r="T29" s="141"/>
    </row>
    <row r="30" spans="2:20" ht="15.75" customHeight="1">
      <c r="C30" s="139"/>
      <c r="D30" s="139"/>
      <c r="E30" s="139"/>
      <c r="T30" s="141"/>
    </row>
    <row r="31" spans="2:20" ht="26.25">
      <c r="C31" s="149" t="s">
        <v>110</v>
      </c>
      <c r="D31" s="115" t="s">
        <v>22</v>
      </c>
      <c r="E31" s="115"/>
      <c r="T31" s="141"/>
    </row>
    <row r="32" spans="2:20">
      <c r="B32" s="135" t="s">
        <v>83</v>
      </c>
      <c r="C32" s="136">
        <v>0.78400000000000003</v>
      </c>
      <c r="D32" s="136">
        <f>C4</f>
        <v>0.75800000000000001</v>
      </c>
      <c r="E32" s="136"/>
      <c r="T32" s="141"/>
    </row>
    <row r="33" spans="1:20">
      <c r="B33" s="135" t="s">
        <v>84</v>
      </c>
      <c r="C33" s="136">
        <v>0.216</v>
      </c>
      <c r="D33" s="136">
        <f>D4</f>
        <v>0.24199999999999999</v>
      </c>
      <c r="E33" s="136"/>
      <c r="T33" s="141"/>
    </row>
    <row r="34" spans="1:20">
      <c r="B34" s="135"/>
      <c r="C34" s="136"/>
      <c r="D34" s="136"/>
      <c r="E34" s="136"/>
    </row>
    <row r="35" spans="1:20">
      <c r="B35" s="135"/>
      <c r="C35" s="136"/>
      <c r="D35" s="136"/>
      <c r="E35" s="136"/>
    </row>
    <row r="36" spans="1:20">
      <c r="B36" s="135"/>
      <c r="C36" s="136"/>
      <c r="D36" s="136"/>
      <c r="E36" s="136"/>
    </row>
    <row r="37" spans="1:20">
      <c r="B37" s="135"/>
      <c r="C37" s="136"/>
      <c r="D37" s="136"/>
      <c r="E37" s="136"/>
    </row>
    <row r="38" spans="1:20">
      <c r="D38" s="142"/>
      <c r="E38" s="142"/>
    </row>
    <row r="45" spans="1:20" ht="29.25" customHeight="1">
      <c r="B45" s="179" t="s">
        <v>28</v>
      </c>
      <c r="C45" s="179"/>
      <c r="D45" s="179"/>
      <c r="E45" s="179"/>
    </row>
    <row r="46" spans="1:20" ht="36">
      <c r="B46" s="135" t="s">
        <v>29</v>
      </c>
      <c r="C46" s="135" t="s">
        <v>30</v>
      </c>
      <c r="D46" s="135" t="s">
        <v>31</v>
      </c>
      <c r="E46" s="135" t="s">
        <v>32</v>
      </c>
    </row>
    <row r="47" spans="1:20" ht="15">
      <c r="A47" s="135" t="s">
        <v>111</v>
      </c>
      <c r="B47" s="75">
        <v>0.88400000000000001</v>
      </c>
      <c r="C47" s="75">
        <v>0.79900000000000004</v>
      </c>
      <c r="D47" s="75">
        <v>0.72499999999999998</v>
      </c>
      <c r="E47" s="75">
        <v>0.79400000000000004</v>
      </c>
    </row>
    <row r="48" spans="1:20" ht="15">
      <c r="A48" s="135" t="s">
        <v>1</v>
      </c>
      <c r="B48" s="75">
        <v>0.873</v>
      </c>
      <c r="C48" s="75">
        <v>0.8</v>
      </c>
      <c r="D48" s="75">
        <v>0.67900000000000005</v>
      </c>
      <c r="E48" s="75">
        <v>0.748</v>
      </c>
    </row>
    <row r="59" spans="2:5" ht="15">
      <c r="B59" s="181" t="s">
        <v>125</v>
      </c>
      <c r="C59" s="181"/>
      <c r="D59" s="181"/>
    </row>
    <row r="61" spans="2:5" ht="15.75">
      <c r="C61" s="115" t="s">
        <v>84</v>
      </c>
      <c r="D61" s="115" t="s">
        <v>83</v>
      </c>
      <c r="E61" s="115" t="s">
        <v>126</v>
      </c>
    </row>
    <row r="62" spans="2:5" ht="15">
      <c r="B62" s="135" t="s">
        <v>161</v>
      </c>
      <c r="C62" s="165">
        <v>4.9770114942528743</v>
      </c>
      <c r="D62" s="165">
        <v>5.244755244755245</v>
      </c>
    </row>
    <row r="63" spans="2:5" ht="15">
      <c r="B63" s="135" t="s">
        <v>162</v>
      </c>
      <c r="C63" s="165">
        <v>4.8403361344537812</v>
      </c>
      <c r="D63" s="165">
        <v>5.1671159029649587</v>
      </c>
    </row>
    <row r="64" spans="2:5" ht="15">
      <c r="B64" s="135" t="s">
        <v>163</v>
      </c>
      <c r="C64" s="154"/>
      <c r="D64" s="154"/>
      <c r="E64" s="155">
        <v>5.0999999999999996</v>
      </c>
    </row>
    <row r="65" spans="2:5" ht="15">
      <c r="E65" s="29"/>
    </row>
    <row r="66" spans="2:5" ht="15">
      <c r="B66" s="135" t="s">
        <v>164</v>
      </c>
      <c r="C66" s="165">
        <v>4.9125000000000005</v>
      </c>
      <c r="D66" s="165">
        <v>5.2210884353741491</v>
      </c>
    </row>
    <row r="67" spans="2:5" ht="15">
      <c r="B67" s="135" t="s">
        <v>165</v>
      </c>
      <c r="C67" s="165">
        <v>4.7699115044247788</v>
      </c>
      <c r="D67" s="165">
        <v>5.061827956989247</v>
      </c>
    </row>
    <row r="68" spans="2:5" ht="15">
      <c r="B68" s="135" t="s">
        <v>166</v>
      </c>
      <c r="C68" s="154"/>
      <c r="D68" s="154"/>
      <c r="E68" s="155">
        <v>4.99</v>
      </c>
    </row>
    <row r="69" spans="2:5">
      <c r="B69" s="135"/>
    </row>
    <row r="70" spans="2:5" ht="15">
      <c r="B70" s="135" t="s">
        <v>167</v>
      </c>
      <c r="C70" s="165">
        <v>4.1775700934579438</v>
      </c>
      <c r="D70" s="165">
        <v>4.0601503759398492</v>
      </c>
    </row>
    <row r="71" spans="2:5" ht="15">
      <c r="B71" s="135" t="s">
        <v>168</v>
      </c>
      <c r="C71" s="165">
        <v>4.2484472049689437</v>
      </c>
      <c r="D71" s="165">
        <v>4.0310077519379846</v>
      </c>
    </row>
    <row r="72" spans="2:5" ht="15">
      <c r="B72" s="135" t="s">
        <v>169</v>
      </c>
      <c r="C72" s="154"/>
      <c r="D72" s="154"/>
      <c r="E72" s="155">
        <v>4.1100000000000003</v>
      </c>
    </row>
    <row r="74" spans="2:5" ht="15">
      <c r="B74" s="135" t="s">
        <v>170</v>
      </c>
      <c r="C74" s="165">
        <v>4.8846153846153841</v>
      </c>
      <c r="D74" s="165">
        <v>5.0101010101010095</v>
      </c>
    </row>
    <row r="75" spans="2:5" ht="15">
      <c r="B75" s="135" t="s">
        <v>171</v>
      </c>
      <c r="C75" s="165">
        <v>4.5</v>
      </c>
      <c r="D75" s="165">
        <v>4.9083333333333332</v>
      </c>
    </row>
    <row r="76" spans="2:5" ht="15">
      <c r="B76" s="135" t="s">
        <v>172</v>
      </c>
      <c r="C76" s="154"/>
      <c r="D76" s="154"/>
      <c r="E76" s="155">
        <v>4.8099999999999996</v>
      </c>
    </row>
    <row r="78" spans="2:5" ht="15">
      <c r="B78" s="135" t="s">
        <v>173</v>
      </c>
      <c r="C78" s="165">
        <v>4.9816513761467887</v>
      </c>
      <c r="D78" s="165">
        <v>5.0623441396508726</v>
      </c>
    </row>
    <row r="79" spans="2:5" ht="15">
      <c r="B79" s="135" t="s">
        <v>174</v>
      </c>
      <c r="C79" s="165">
        <v>4.9245283018867925</v>
      </c>
      <c r="D79" s="165">
        <v>5.0344168260038247</v>
      </c>
    </row>
    <row r="80" spans="2:5" ht="15">
      <c r="B80" s="135" t="s">
        <v>175</v>
      </c>
      <c r="C80" s="154"/>
      <c r="D80" s="154"/>
      <c r="E80" s="155">
        <v>5.0199999999999996</v>
      </c>
    </row>
    <row r="82" spans="2:5" ht="15">
      <c r="B82" s="135" t="s">
        <v>176</v>
      </c>
      <c r="C82" s="165">
        <v>4.6923076923076916</v>
      </c>
      <c r="D82" s="165">
        <v>4.8902439024390256</v>
      </c>
    </row>
    <row r="83" spans="2:5" ht="15">
      <c r="B83" s="135" t="s">
        <v>177</v>
      </c>
      <c r="C83" s="165">
        <v>4.5151515151515147</v>
      </c>
      <c r="D83" s="165">
        <v>4.6132075471698117</v>
      </c>
    </row>
    <row r="84" spans="2:5" ht="15">
      <c r="B84" s="135" t="s">
        <v>178</v>
      </c>
      <c r="C84" s="154"/>
      <c r="D84" s="154"/>
      <c r="E84" s="155">
        <v>4.59</v>
      </c>
    </row>
    <row r="86" spans="2:5" ht="15">
      <c r="B86" s="135" t="s">
        <v>160</v>
      </c>
      <c r="C86" s="165">
        <v>3.7999999999999989</v>
      </c>
      <c r="D86" s="165">
        <v>3.6479289940828399</v>
      </c>
    </row>
    <row r="87" spans="2:5" ht="15">
      <c r="B87" s="135" t="s">
        <v>156</v>
      </c>
      <c r="C87" s="165">
        <v>3.7985074626865671</v>
      </c>
      <c r="D87" s="165">
        <v>3.6430205949656753</v>
      </c>
    </row>
    <row r="88" spans="2:5" ht="15">
      <c r="B88" s="135" t="s">
        <v>159</v>
      </c>
      <c r="E88" s="155">
        <v>3.69</v>
      </c>
    </row>
    <row r="90" spans="2:5" ht="15">
      <c r="B90" s="135" t="s">
        <v>114</v>
      </c>
      <c r="C90" s="165">
        <v>4.75</v>
      </c>
      <c r="D90" s="165">
        <v>5.284332688588008</v>
      </c>
    </row>
    <row r="91" spans="2:5" ht="15">
      <c r="B91" s="135" t="s">
        <v>116</v>
      </c>
      <c r="C91" s="165">
        <v>4.5779816513761462</v>
      </c>
      <c r="D91" s="165">
        <v>5.1159830268741153</v>
      </c>
    </row>
    <row r="92" spans="2:5" ht="15">
      <c r="B92" s="135" t="s">
        <v>128</v>
      </c>
      <c r="E92" s="155">
        <v>4.99</v>
      </c>
    </row>
    <row r="94" spans="2:5">
      <c r="D94" s="113">
        <v>4.9770114942528743</v>
      </c>
    </row>
    <row r="95" spans="2:5">
      <c r="D95" s="113">
        <v>5.244755244755245</v>
      </c>
    </row>
  </sheetData>
  <mergeCells count="3">
    <mergeCell ref="C1:E1"/>
    <mergeCell ref="B45:E45"/>
    <mergeCell ref="B59:D5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1BDE3-2ADE-4FDC-AA8D-43502B78CB11}">
  <dimension ref="A1:C67"/>
  <sheetViews>
    <sheetView topLeftCell="A4" workbookViewId="0">
      <selection activeCell="C23" sqref="C23"/>
    </sheetView>
  </sheetViews>
  <sheetFormatPr baseColWidth="10" defaultRowHeight="15"/>
  <cols>
    <col min="1" max="1" width="29" customWidth="1"/>
    <col min="2" max="3" width="11.42578125" style="92"/>
  </cols>
  <sheetData>
    <row r="1" spans="1:3" ht="15" customHeight="1">
      <c r="A1" s="85"/>
      <c r="B1" s="178" t="s">
        <v>108</v>
      </c>
      <c r="C1" s="178"/>
    </row>
    <row r="2" spans="1:3" ht="18.75" customHeight="1">
      <c r="A2" s="85"/>
      <c r="B2" s="178"/>
      <c r="C2" s="178"/>
    </row>
    <row r="3" spans="1:3">
      <c r="A3" s="86" t="s">
        <v>107</v>
      </c>
      <c r="B3" s="145">
        <f>'P28_4_Candidato-a'!C4</f>
        <v>0.75800000000000001</v>
      </c>
      <c r="C3" s="88"/>
    </row>
    <row r="4" spans="1:3">
      <c r="A4" s="85"/>
      <c r="B4" s="88"/>
      <c r="C4" s="88"/>
    </row>
    <row r="5" spans="1:3" ht="24">
      <c r="A5" s="123" t="s">
        <v>153</v>
      </c>
      <c r="B5" s="88"/>
      <c r="C5" s="146">
        <f>B3</f>
        <v>0.75800000000000001</v>
      </c>
    </row>
    <row r="6" spans="1:3">
      <c r="A6" s="164" t="s">
        <v>150</v>
      </c>
      <c r="B6" s="146">
        <f>'P28_4_Candidato-a'!C7</f>
        <v>0.80700000000000005</v>
      </c>
      <c r="C6" s="146">
        <f>B3</f>
        <v>0.75800000000000001</v>
      </c>
    </row>
    <row r="7" spans="1:3">
      <c r="A7" s="164" t="s">
        <v>151</v>
      </c>
      <c r="B7" s="146">
        <f>'P28_4_Candidato-a'!C8</f>
        <v>0.76200000000000001</v>
      </c>
      <c r="C7" s="146">
        <f>C6</f>
        <v>0.75800000000000001</v>
      </c>
    </row>
    <row r="8" spans="1:3">
      <c r="A8" s="164" t="s">
        <v>152</v>
      </c>
      <c r="B8" s="146">
        <f>'P28_4_Candidato-a'!C9</f>
        <v>0.63300000000000001</v>
      </c>
      <c r="C8" s="146">
        <f t="shared" ref="C8:C9" si="0">C7</f>
        <v>0.75800000000000001</v>
      </c>
    </row>
    <row r="9" spans="1:3">
      <c r="A9" s="125"/>
      <c r="B9" s="146"/>
      <c r="C9" s="146">
        <f t="shared" si="0"/>
        <v>0.75800000000000001</v>
      </c>
    </row>
    <row r="10" spans="1:3">
      <c r="A10" s="125"/>
      <c r="B10" s="146"/>
      <c r="C10" s="146"/>
    </row>
    <row r="11" spans="1:3">
      <c r="A11" s="125"/>
      <c r="B11" s="146"/>
      <c r="C11" s="146"/>
    </row>
    <row r="12" spans="1:3">
      <c r="A12" s="128"/>
      <c r="B12" s="147"/>
      <c r="C12" s="146"/>
    </row>
    <row r="13" spans="1:3">
      <c r="A13" s="125"/>
      <c r="B13" s="146"/>
      <c r="C13" s="146"/>
    </row>
    <row r="14" spans="1:3">
      <c r="A14" s="125"/>
      <c r="B14" s="146"/>
      <c r="C14" s="146"/>
    </row>
    <row r="15" spans="1:3">
      <c r="A15" s="125"/>
      <c r="B15" s="146"/>
      <c r="C15" s="146"/>
    </row>
    <row r="16" spans="1:3">
      <c r="A16" s="125"/>
      <c r="B16" s="146"/>
      <c r="C16" s="146"/>
    </row>
    <row r="17" spans="1:3">
      <c r="A17" s="125"/>
      <c r="B17" s="146"/>
      <c r="C17" s="146"/>
    </row>
    <row r="18" spans="1:3">
      <c r="A18" s="125"/>
      <c r="B18" s="146"/>
      <c r="C18" s="146"/>
    </row>
    <row r="19" spans="1:3">
      <c r="A19" s="113"/>
      <c r="B19" s="146"/>
      <c r="C19" s="146"/>
    </row>
    <row r="20" spans="1:3">
      <c r="A20" s="123"/>
      <c r="B20" s="146"/>
      <c r="C20" s="146"/>
    </row>
    <row r="21" spans="1:3">
      <c r="A21" s="129"/>
      <c r="B21" s="146"/>
      <c r="C21" s="146"/>
    </row>
    <row r="22" spans="1:3">
      <c r="A22" s="129"/>
      <c r="B22" s="146"/>
      <c r="C22" s="146"/>
    </row>
    <row r="23" spans="1:3">
      <c r="A23" s="129"/>
      <c r="B23" s="146"/>
      <c r="C23" s="146"/>
    </row>
    <row r="24" spans="1:3">
      <c r="A24" s="129"/>
      <c r="B24" s="146"/>
      <c r="C24" s="146"/>
    </row>
    <row r="25" spans="1:3">
      <c r="A25" s="129"/>
      <c r="B25" s="146"/>
      <c r="C25" s="146"/>
    </row>
    <row r="26" spans="1:3">
      <c r="A26" s="128"/>
      <c r="B26" s="148"/>
      <c r="C26" s="146"/>
    </row>
    <row r="27" spans="1:3">
      <c r="A27" s="133"/>
      <c r="B27" s="146"/>
      <c r="C27" s="146"/>
    </row>
    <row r="28" spans="1:3">
      <c r="A28" s="86"/>
      <c r="C28" s="90"/>
    </row>
    <row r="29" spans="1:3">
      <c r="A29" s="85"/>
      <c r="B29" s="182" t="s">
        <v>109</v>
      </c>
      <c r="C29" s="182"/>
    </row>
    <row r="30" spans="1:3">
      <c r="A30" s="85"/>
      <c r="B30" s="182"/>
      <c r="C30" s="182"/>
    </row>
    <row r="31" spans="1:3">
      <c r="A31" s="86" t="s">
        <v>107</v>
      </c>
      <c r="B31" s="145">
        <f>'P28_4_Candidato-a'!D4</f>
        <v>0.24199999999999999</v>
      </c>
      <c r="C31" s="88"/>
    </row>
    <row r="32" spans="1:3">
      <c r="A32" s="85"/>
      <c r="B32" s="88"/>
      <c r="C32" s="88"/>
    </row>
    <row r="33" spans="1:3" ht="24">
      <c r="A33" s="123" t="s">
        <v>153</v>
      </c>
      <c r="B33" s="88"/>
      <c r="C33" s="146">
        <f>B31</f>
        <v>0.24199999999999999</v>
      </c>
    </row>
    <row r="34" spans="1:3">
      <c r="A34" s="164" t="s">
        <v>150</v>
      </c>
      <c r="B34" s="146">
        <f>'P28_4_Candidato-a'!D7</f>
        <v>0.19299999999999995</v>
      </c>
      <c r="C34" s="146">
        <f>B31</f>
        <v>0.24199999999999999</v>
      </c>
    </row>
    <row r="35" spans="1:3">
      <c r="A35" s="164" t="s">
        <v>151</v>
      </c>
      <c r="B35" s="146">
        <f>'P28_4_Candidato-a'!D8</f>
        <v>0.23799999999999999</v>
      </c>
      <c r="C35" s="146">
        <f>C34</f>
        <v>0.24199999999999999</v>
      </c>
    </row>
    <row r="36" spans="1:3">
      <c r="A36" s="164" t="s">
        <v>152</v>
      </c>
      <c r="B36" s="146">
        <f>'P28_4_Candidato-a'!D9</f>
        <v>0.36699999999999999</v>
      </c>
      <c r="C36" s="146">
        <f t="shared" ref="C36:C37" si="1">C35</f>
        <v>0.24199999999999999</v>
      </c>
    </row>
    <row r="37" spans="1:3">
      <c r="A37" s="125"/>
      <c r="B37" s="146"/>
      <c r="C37" s="146">
        <f t="shared" si="1"/>
        <v>0.24199999999999999</v>
      </c>
    </row>
    <row r="38" spans="1:3">
      <c r="A38" s="125"/>
      <c r="B38" s="146"/>
      <c r="C38" s="146"/>
    </row>
    <row r="39" spans="1:3">
      <c r="A39" s="125"/>
      <c r="B39" s="146"/>
      <c r="C39" s="146"/>
    </row>
    <row r="40" spans="1:3">
      <c r="A40" s="128"/>
      <c r="B40" s="147"/>
      <c r="C40" s="146"/>
    </row>
    <row r="41" spans="1:3">
      <c r="A41" s="125"/>
      <c r="B41" s="146"/>
      <c r="C41" s="146"/>
    </row>
    <row r="42" spans="1:3">
      <c r="A42" s="125"/>
      <c r="B42" s="146"/>
      <c r="C42" s="146"/>
    </row>
    <row r="43" spans="1:3">
      <c r="A43" s="125"/>
      <c r="B43" s="146"/>
      <c r="C43" s="146"/>
    </row>
    <row r="44" spans="1:3">
      <c r="A44" s="125"/>
      <c r="B44" s="146"/>
      <c r="C44" s="146"/>
    </row>
    <row r="45" spans="1:3">
      <c r="A45" s="125"/>
      <c r="B45" s="146"/>
      <c r="C45" s="146"/>
    </row>
    <row r="46" spans="1:3">
      <c r="A46" s="125"/>
      <c r="B46" s="146"/>
      <c r="C46" s="146"/>
    </row>
    <row r="47" spans="1:3">
      <c r="A47" s="113"/>
      <c r="B47" s="146"/>
      <c r="C47" s="146"/>
    </row>
    <row r="48" spans="1:3">
      <c r="A48" s="123"/>
      <c r="B48" s="146"/>
      <c r="C48" s="146"/>
    </row>
    <row r="49" spans="1:3">
      <c r="A49" s="129"/>
      <c r="B49" s="146"/>
      <c r="C49" s="146"/>
    </row>
    <row r="50" spans="1:3">
      <c r="A50" s="129"/>
      <c r="B50" s="146"/>
      <c r="C50" s="146"/>
    </row>
    <row r="51" spans="1:3">
      <c r="A51" s="129"/>
      <c r="B51" s="146"/>
      <c r="C51" s="146"/>
    </row>
    <row r="52" spans="1:3">
      <c r="A52" s="129"/>
      <c r="B52" s="146"/>
      <c r="C52" s="146"/>
    </row>
    <row r="53" spans="1:3">
      <c r="A53" s="129"/>
      <c r="B53" s="146"/>
      <c r="C53" s="146"/>
    </row>
    <row r="54" spans="1:3">
      <c r="A54" s="128"/>
      <c r="B54" s="148"/>
      <c r="C54" s="146"/>
    </row>
    <row r="55" spans="1:3">
      <c r="A55" s="133"/>
      <c r="B55" s="146"/>
      <c r="C55" s="146"/>
    </row>
    <row r="56" spans="1:3">
      <c r="A56" s="133"/>
      <c r="B56" s="146"/>
      <c r="C56" s="146"/>
    </row>
    <row r="57" spans="1:3">
      <c r="A57" s="133"/>
      <c r="B57" s="146"/>
      <c r="C57" s="146"/>
    </row>
    <row r="58" spans="1:3">
      <c r="A58" s="133"/>
      <c r="B58" s="146"/>
      <c r="C58" s="146"/>
    </row>
    <row r="59" spans="1:3">
      <c r="A59" s="133"/>
      <c r="B59" s="146"/>
      <c r="C59" s="146"/>
    </row>
    <row r="60" spans="1:3">
      <c r="A60" s="133"/>
      <c r="B60" s="146"/>
      <c r="C60" s="146"/>
    </row>
    <row r="61" spans="1:3">
      <c r="A61" s="129"/>
      <c r="B61" s="148"/>
      <c r="C61" s="146"/>
    </row>
    <row r="62" spans="1:3">
      <c r="A62" s="123"/>
      <c r="B62" s="147"/>
      <c r="C62" s="146"/>
    </row>
    <row r="63" spans="1:3">
      <c r="A63" s="135"/>
      <c r="B63" s="146"/>
      <c r="C63" s="146"/>
    </row>
    <row r="64" spans="1:3">
      <c r="A64" s="135"/>
      <c r="B64" s="146"/>
      <c r="C64" s="146"/>
    </row>
    <row r="65" spans="1:3">
      <c r="A65" s="135"/>
      <c r="B65" s="146"/>
      <c r="C65" s="146"/>
    </row>
    <row r="66" spans="1:3">
      <c r="A66" s="135"/>
      <c r="B66" s="146"/>
      <c r="C66" s="146"/>
    </row>
    <row r="67" spans="1:3">
      <c r="A67" s="86"/>
      <c r="C67" s="90"/>
    </row>
  </sheetData>
  <mergeCells count="2">
    <mergeCell ref="B1:C2"/>
    <mergeCell ref="B29:C3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38ECC-5547-4C0B-ADEB-1185CB0F20A7}">
  <dimension ref="A1:R39"/>
  <sheetViews>
    <sheetView topLeftCell="A16" workbookViewId="0">
      <selection activeCell="G39" sqref="G39"/>
    </sheetView>
  </sheetViews>
  <sheetFormatPr baseColWidth="10" defaultRowHeight="15"/>
  <sheetData>
    <row r="1" spans="1:16" ht="15.75" customHeight="1" thickBot="1">
      <c r="A1" s="189" t="s">
        <v>179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"/>
    </row>
    <row r="2" spans="1:16" ht="15.75" customHeight="1" thickTop="1">
      <c r="A2" s="190" t="s">
        <v>0</v>
      </c>
      <c r="B2" s="191"/>
      <c r="C2" s="192"/>
      <c r="D2" s="196" t="s">
        <v>180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 t="s">
        <v>1</v>
      </c>
      <c r="P2" s="1"/>
    </row>
    <row r="3" spans="1:16" ht="15.75" thickBot="1">
      <c r="A3" s="193"/>
      <c r="B3" s="194"/>
      <c r="C3" s="195"/>
      <c r="D3" s="2" t="s">
        <v>154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99"/>
      <c r="P3" s="1"/>
    </row>
    <row r="4" spans="1:16" ht="15.75" customHeight="1" thickTop="1">
      <c r="A4" s="200" t="s">
        <v>149</v>
      </c>
      <c r="B4" s="202" t="s">
        <v>83</v>
      </c>
      <c r="C4" s="4" t="s">
        <v>12</v>
      </c>
      <c r="D4" s="5">
        <v>28</v>
      </c>
      <c r="E4" s="6">
        <v>4</v>
      </c>
      <c r="F4" s="6">
        <v>6</v>
      </c>
      <c r="G4" s="6">
        <v>12</v>
      </c>
      <c r="H4" s="6">
        <v>31</v>
      </c>
      <c r="I4" s="6">
        <v>65</v>
      </c>
      <c r="J4" s="6">
        <v>50</v>
      </c>
      <c r="K4" s="6">
        <v>47</v>
      </c>
      <c r="L4" s="6">
        <v>25</v>
      </c>
      <c r="M4" s="6">
        <v>10</v>
      </c>
      <c r="N4" s="6">
        <v>8</v>
      </c>
      <c r="O4" s="7">
        <v>286</v>
      </c>
      <c r="P4" s="1"/>
    </row>
    <row r="5" spans="1:16" ht="120">
      <c r="A5" s="201"/>
      <c r="B5" s="186"/>
      <c r="C5" s="8" t="s">
        <v>155</v>
      </c>
      <c r="D5" s="9">
        <v>9.7902097902097904E-2</v>
      </c>
      <c r="E5" s="10">
        <v>1.3986013986013986E-2</v>
      </c>
      <c r="F5" s="10">
        <v>2.097902097902098E-2</v>
      </c>
      <c r="G5" s="10">
        <v>4.195804195804196E-2</v>
      </c>
      <c r="H5" s="10">
        <v>0.10839160839160839</v>
      </c>
      <c r="I5" s="10">
        <v>0.22727272727272727</v>
      </c>
      <c r="J5" s="10">
        <v>0.17482517482517484</v>
      </c>
      <c r="K5" s="10">
        <v>0.16433566433566432</v>
      </c>
      <c r="L5" s="10">
        <v>8.7412587412587422E-2</v>
      </c>
      <c r="M5" s="10">
        <v>3.4965034965034968E-2</v>
      </c>
      <c r="N5" s="10">
        <v>2.7972027972027972E-2</v>
      </c>
      <c r="O5" s="11">
        <v>1</v>
      </c>
      <c r="P5" s="1"/>
    </row>
    <row r="6" spans="1:16" ht="24">
      <c r="A6" s="201"/>
      <c r="B6" s="203"/>
      <c r="C6" s="12" t="s">
        <v>13</v>
      </c>
      <c r="D6" s="163">
        <v>-0.15153758392870578</v>
      </c>
      <c r="E6" s="14">
        <v>0.17696792187602156</v>
      </c>
      <c r="F6" s="13">
        <v>-1.7617610077107431</v>
      </c>
      <c r="G6" s="13">
        <v>-2.5302458345716827</v>
      </c>
      <c r="H6" s="14">
        <v>-0.17105603742569611</v>
      </c>
      <c r="I6" s="13">
        <v>1.5634467153602196</v>
      </c>
      <c r="J6" s="13">
        <v>1.8678033943225694</v>
      </c>
      <c r="K6" s="14">
        <v>7.5437707884008207E-2</v>
      </c>
      <c r="L6" s="13">
        <v>-1.6744165088658101</v>
      </c>
      <c r="M6" s="14">
        <v>2.1476825700180297E-2</v>
      </c>
      <c r="N6" s="14">
        <v>0.87704864758021728</v>
      </c>
      <c r="O6" s="15"/>
      <c r="P6" s="1"/>
    </row>
    <row r="7" spans="1:16" ht="15" customHeight="1">
      <c r="A7" s="201"/>
      <c r="B7" s="203" t="s">
        <v>84</v>
      </c>
      <c r="C7" s="8" t="s">
        <v>12</v>
      </c>
      <c r="D7" s="16">
        <v>9</v>
      </c>
      <c r="E7" s="17">
        <v>1</v>
      </c>
      <c r="F7" s="17">
        <v>5</v>
      </c>
      <c r="G7" s="17">
        <v>10</v>
      </c>
      <c r="H7" s="17">
        <v>10</v>
      </c>
      <c r="I7" s="17">
        <v>13</v>
      </c>
      <c r="J7" s="17">
        <v>8</v>
      </c>
      <c r="K7" s="17">
        <v>14</v>
      </c>
      <c r="L7" s="17">
        <v>13</v>
      </c>
      <c r="M7" s="17">
        <v>3</v>
      </c>
      <c r="N7" s="17">
        <v>1</v>
      </c>
      <c r="O7" s="18">
        <v>87</v>
      </c>
      <c r="P7" s="1"/>
    </row>
    <row r="8" spans="1:16" ht="120">
      <c r="A8" s="201"/>
      <c r="B8" s="186"/>
      <c r="C8" s="8" t="s">
        <v>155</v>
      </c>
      <c r="D8" s="9">
        <v>0.10344827586206896</v>
      </c>
      <c r="E8" s="10">
        <v>1.1494252873563218E-2</v>
      </c>
      <c r="F8" s="10">
        <v>5.7471264367816091E-2</v>
      </c>
      <c r="G8" s="10">
        <v>0.11494252873563218</v>
      </c>
      <c r="H8" s="10">
        <v>0.11494252873563218</v>
      </c>
      <c r="I8" s="10">
        <v>0.14942528735632185</v>
      </c>
      <c r="J8" s="10">
        <v>9.1954022988505746E-2</v>
      </c>
      <c r="K8" s="10">
        <v>0.16091954022988506</v>
      </c>
      <c r="L8" s="10">
        <v>0.14942528735632185</v>
      </c>
      <c r="M8" s="10">
        <v>3.4482758620689655E-2</v>
      </c>
      <c r="N8" s="10">
        <v>1.1494252873563218E-2</v>
      </c>
      <c r="O8" s="11">
        <v>1</v>
      </c>
      <c r="P8" s="1"/>
    </row>
    <row r="9" spans="1:16" ht="24">
      <c r="A9" s="185"/>
      <c r="B9" s="203"/>
      <c r="C9" s="12" t="s">
        <v>13</v>
      </c>
      <c r="D9" s="163">
        <v>0.15153758392870653</v>
      </c>
      <c r="E9" s="14">
        <v>-0.17696792187602134</v>
      </c>
      <c r="F9" s="13">
        <v>1.761761007710744</v>
      </c>
      <c r="G9" s="13">
        <v>2.5302458345716845</v>
      </c>
      <c r="H9" s="14">
        <v>0.17105603742569683</v>
      </c>
      <c r="I9" s="13">
        <v>-1.5634467153602187</v>
      </c>
      <c r="J9" s="13">
        <v>-1.8678033943225683</v>
      </c>
      <c r="K9" s="14">
        <v>-7.543770788400822E-2</v>
      </c>
      <c r="L9" s="13">
        <v>1.6744165088658112</v>
      </c>
      <c r="M9" s="14">
        <v>-2.1476825700179704E-2</v>
      </c>
      <c r="N9" s="14">
        <v>-0.87704864758021706</v>
      </c>
      <c r="O9" s="15"/>
      <c r="P9" s="1"/>
    </row>
    <row r="10" spans="1:16" ht="15" customHeight="1">
      <c r="A10" s="185" t="s">
        <v>1</v>
      </c>
      <c r="B10" s="186"/>
      <c r="C10" s="8" t="s">
        <v>12</v>
      </c>
      <c r="D10" s="16">
        <v>37</v>
      </c>
      <c r="E10" s="17">
        <v>5</v>
      </c>
      <c r="F10" s="17">
        <v>11</v>
      </c>
      <c r="G10" s="17">
        <v>22</v>
      </c>
      <c r="H10" s="17">
        <v>41</v>
      </c>
      <c r="I10" s="17">
        <v>78</v>
      </c>
      <c r="J10" s="17">
        <v>58</v>
      </c>
      <c r="K10" s="17">
        <v>61</v>
      </c>
      <c r="L10" s="17">
        <v>38</v>
      </c>
      <c r="M10" s="17">
        <v>13</v>
      </c>
      <c r="N10" s="17">
        <v>9</v>
      </c>
      <c r="O10" s="18">
        <v>373</v>
      </c>
      <c r="P10" s="1"/>
    </row>
    <row r="11" spans="1:16" ht="120.75" thickBot="1">
      <c r="A11" s="187"/>
      <c r="B11" s="188"/>
      <c r="C11" s="21" t="s">
        <v>155</v>
      </c>
      <c r="D11" s="22">
        <v>9.9195710455764086E-2</v>
      </c>
      <c r="E11" s="23">
        <v>1.3404825737265416E-2</v>
      </c>
      <c r="F11" s="23">
        <v>2.9490616621983913E-2</v>
      </c>
      <c r="G11" s="23">
        <v>5.8981233243967826E-2</v>
      </c>
      <c r="H11" s="23">
        <v>0.10991957104557643</v>
      </c>
      <c r="I11" s="23">
        <v>0.20911528150134051</v>
      </c>
      <c r="J11" s="23">
        <v>0.15549597855227881</v>
      </c>
      <c r="K11" s="23">
        <v>0.16353887399463807</v>
      </c>
      <c r="L11" s="23">
        <v>0.10187667560321716</v>
      </c>
      <c r="M11" s="23">
        <v>3.4852546916890083E-2</v>
      </c>
      <c r="N11" s="23">
        <v>2.4128686327077747E-2</v>
      </c>
      <c r="O11" s="25">
        <v>1</v>
      </c>
      <c r="P11" s="1"/>
    </row>
    <row r="12" spans="1:16" ht="24.75" thickTop="1">
      <c r="A12" s="153"/>
      <c r="B12" s="27"/>
      <c r="C12" s="12" t="s">
        <v>13</v>
      </c>
      <c r="D12" s="20">
        <v>-1.0453934657055923</v>
      </c>
      <c r="E12" s="13">
        <v>1.8510172423523736</v>
      </c>
      <c r="F12" s="14">
        <v>0.40080008810738305</v>
      </c>
      <c r="G12" s="14">
        <v>0.82652533214726109</v>
      </c>
      <c r="H12" s="13">
        <v>1.1921580971870058</v>
      </c>
      <c r="I12" s="14">
        <v>-0.13623953473361661</v>
      </c>
      <c r="J12" s="14">
        <v>-0.62269350351198616</v>
      </c>
      <c r="K12" s="13">
        <v>-1.5651343318269204</v>
      </c>
      <c r="L12" s="14">
        <v>-0.26516335978443967</v>
      </c>
      <c r="M12" s="14">
        <v>-0.38201965726518927</v>
      </c>
      <c r="N12" s="14">
        <v>-0.116914369624952</v>
      </c>
      <c r="O12" s="15"/>
      <c r="P12" s="1"/>
    </row>
    <row r="13" spans="1:16" ht="15" customHeight="1">
      <c r="A13" s="153"/>
      <c r="B13" s="27" t="s">
        <v>72</v>
      </c>
      <c r="C13" s="8" t="s">
        <v>12</v>
      </c>
      <c r="D13" s="16">
        <v>19</v>
      </c>
      <c r="E13" s="17">
        <v>0</v>
      </c>
      <c r="F13" s="17">
        <v>2</v>
      </c>
      <c r="G13" s="17">
        <v>4</v>
      </c>
      <c r="H13" s="17">
        <v>14</v>
      </c>
      <c r="I13" s="17">
        <v>17</v>
      </c>
      <c r="J13" s="17">
        <v>4</v>
      </c>
      <c r="K13" s="17">
        <v>6</v>
      </c>
      <c r="L13" s="17">
        <v>2</v>
      </c>
      <c r="M13" s="17">
        <v>0</v>
      </c>
      <c r="N13" s="17">
        <v>1</v>
      </c>
      <c r="O13" s="18">
        <v>69</v>
      </c>
      <c r="P13" s="1"/>
    </row>
    <row r="14" spans="1:16" ht="24">
      <c r="A14" s="153"/>
      <c r="B14" s="150"/>
      <c r="C14" s="8" t="s">
        <v>14</v>
      </c>
      <c r="D14" s="9">
        <v>0.27536231884057971</v>
      </c>
      <c r="E14" s="10">
        <v>0</v>
      </c>
      <c r="F14" s="10">
        <v>2.8985507246376812E-2</v>
      </c>
      <c r="G14" s="10">
        <v>5.7971014492753624E-2</v>
      </c>
      <c r="H14" s="10">
        <v>0.20289855072463769</v>
      </c>
      <c r="I14" s="10">
        <v>0.24637681159420294</v>
      </c>
      <c r="J14" s="10">
        <v>5.7971014492753624E-2</v>
      </c>
      <c r="K14" s="10">
        <v>8.6956521739130432E-2</v>
      </c>
      <c r="L14" s="10">
        <v>2.8985507246376812E-2</v>
      </c>
      <c r="M14" s="10">
        <v>0</v>
      </c>
      <c r="N14" s="10">
        <v>1.4492753623188406E-2</v>
      </c>
      <c r="O14" s="11">
        <v>1</v>
      </c>
      <c r="P14" s="1"/>
    </row>
    <row r="15" spans="1:16" ht="24.75" thickBot="1">
      <c r="A15" s="153"/>
      <c r="B15" s="27"/>
      <c r="C15" s="12" t="s">
        <v>13</v>
      </c>
      <c r="D15" s="20">
        <v>1.7209883035816818</v>
      </c>
      <c r="E15" s="13">
        <v>-2.0013384714860218</v>
      </c>
      <c r="F15" s="13">
        <v>-1.5383725209300816</v>
      </c>
      <c r="G15" s="14">
        <v>-0.85999330907011218</v>
      </c>
      <c r="H15" s="13">
        <v>1.3812037128534147</v>
      </c>
      <c r="I15" s="14">
        <v>0.47611493407176203</v>
      </c>
      <c r="J15" s="13">
        <v>-1.2570180847323353</v>
      </c>
      <c r="K15" s="14">
        <v>0.54322711332271723</v>
      </c>
      <c r="L15" s="14">
        <v>-0.27743750490891306</v>
      </c>
      <c r="M15" s="14">
        <v>-0.82851190923916529</v>
      </c>
      <c r="N15" s="14">
        <v>0.80477775104556448</v>
      </c>
      <c r="O15" s="15"/>
      <c r="P15" s="23"/>
    </row>
    <row r="16" spans="1:16" ht="15" customHeight="1" thickTop="1" thickBot="1">
      <c r="A16" s="153"/>
      <c r="B16" s="27" t="s">
        <v>73</v>
      </c>
      <c r="C16" s="8" t="s">
        <v>12</v>
      </c>
      <c r="D16" s="16">
        <v>12</v>
      </c>
      <c r="E16" s="17">
        <v>1</v>
      </c>
      <c r="F16" s="17">
        <v>6</v>
      </c>
      <c r="G16" s="17">
        <v>6</v>
      </c>
      <c r="H16" s="17">
        <v>14</v>
      </c>
      <c r="I16" s="17">
        <v>34</v>
      </c>
      <c r="J16" s="17">
        <v>24</v>
      </c>
      <c r="K16" s="17">
        <v>12</v>
      </c>
      <c r="L16" s="17">
        <v>5</v>
      </c>
      <c r="M16" s="17">
        <v>2</v>
      </c>
      <c r="N16" s="17">
        <v>1</v>
      </c>
      <c r="O16" s="18">
        <v>117</v>
      </c>
      <c r="P16" s="23"/>
    </row>
    <row r="17" spans="1:18" ht="25.5" thickTop="1" thickBot="1">
      <c r="A17" s="153"/>
      <c r="B17" s="150"/>
      <c r="C17" s="8" t="s">
        <v>14</v>
      </c>
      <c r="D17" s="9">
        <v>0.10256410256410256</v>
      </c>
      <c r="E17" s="19">
        <v>8.5470085470085479E-3</v>
      </c>
      <c r="F17" s="10">
        <v>5.128205128205128E-2</v>
      </c>
      <c r="G17" s="10">
        <v>5.128205128205128E-2</v>
      </c>
      <c r="H17" s="10">
        <v>0.11965811965811966</v>
      </c>
      <c r="I17" s="10">
        <v>0.29059829059829062</v>
      </c>
      <c r="J17" s="10">
        <v>0.20512820512820512</v>
      </c>
      <c r="K17" s="10">
        <v>0.10256410256410256</v>
      </c>
      <c r="L17" s="10">
        <v>4.2735042735042736E-2</v>
      </c>
      <c r="M17" s="10">
        <v>1.7094017094017096E-2</v>
      </c>
      <c r="N17" s="19">
        <v>8.5470085470085479E-3</v>
      </c>
      <c r="O17" s="11">
        <v>1</v>
      </c>
      <c r="P17" s="23"/>
    </row>
    <row r="18" spans="1:18" ht="25.5" thickTop="1" thickBot="1">
      <c r="A18" s="26"/>
      <c r="B18" s="27"/>
      <c r="C18" s="12" t="s">
        <v>13</v>
      </c>
      <c r="D18" s="20">
        <v>-2.8998749862003925</v>
      </c>
      <c r="E18" s="13">
        <v>-2.2573891708497582</v>
      </c>
      <c r="F18" s="13">
        <v>-1.0774439674196359</v>
      </c>
      <c r="G18" s="13">
        <v>-1.4674781754089934</v>
      </c>
      <c r="H18" s="14">
        <v>-0.95356555444305935</v>
      </c>
      <c r="I18" s="13">
        <v>1.9368964644883435</v>
      </c>
      <c r="J18" s="13">
        <v>4.2051583463455309</v>
      </c>
      <c r="K18" s="13">
        <v>1.4789500977111372</v>
      </c>
      <c r="L18" s="14">
        <v>0.53033871777522557</v>
      </c>
      <c r="M18" s="13">
        <v>1.0989855209682078</v>
      </c>
      <c r="N18" s="14">
        <v>0.23383402943303022</v>
      </c>
      <c r="O18" s="15"/>
      <c r="P18" s="23"/>
    </row>
    <row r="19" spans="1:18" ht="16.5" thickTop="1" thickBot="1">
      <c r="A19" s="26" t="s">
        <v>1</v>
      </c>
      <c r="B19" s="150"/>
      <c r="C19" s="8" t="s">
        <v>12</v>
      </c>
      <c r="D19" s="16">
        <v>114</v>
      </c>
      <c r="E19" s="17">
        <v>28</v>
      </c>
      <c r="F19" s="17">
        <v>43</v>
      </c>
      <c r="G19" s="17">
        <v>49</v>
      </c>
      <c r="H19" s="17">
        <v>85</v>
      </c>
      <c r="I19" s="17">
        <v>129</v>
      </c>
      <c r="J19" s="17">
        <v>58</v>
      </c>
      <c r="K19" s="17">
        <v>41</v>
      </c>
      <c r="L19" s="17">
        <v>20</v>
      </c>
      <c r="M19" s="17">
        <v>5</v>
      </c>
      <c r="N19" s="17">
        <v>4</v>
      </c>
      <c r="O19" s="18">
        <v>576</v>
      </c>
      <c r="P19" s="23"/>
    </row>
    <row r="20" spans="1:18" ht="25.5" thickTop="1" thickBot="1">
      <c r="A20" s="151"/>
      <c r="B20" s="152"/>
      <c r="C20" s="21" t="s">
        <v>14</v>
      </c>
      <c r="D20" s="22">
        <v>0.19791666666666663</v>
      </c>
      <c r="E20" s="23">
        <v>4.8611111111111119E-2</v>
      </c>
      <c r="F20" s="23">
        <v>7.4652777777777776E-2</v>
      </c>
      <c r="G20" s="23">
        <v>8.5069444444444448E-2</v>
      </c>
      <c r="H20" s="23">
        <v>0.14756944444444445</v>
      </c>
      <c r="I20" s="23">
        <v>0.22395833333333337</v>
      </c>
      <c r="J20" s="23">
        <v>0.10069444444444445</v>
      </c>
      <c r="K20" s="23">
        <v>7.1180555555555552E-2</v>
      </c>
      <c r="L20" s="23">
        <v>3.4722222222222224E-2</v>
      </c>
      <c r="M20" s="24">
        <v>8.6805555555555559E-3</v>
      </c>
      <c r="N20" s="24">
        <v>6.9444444444444441E-3</v>
      </c>
      <c r="O20" s="25">
        <v>1</v>
      </c>
      <c r="P20" s="23"/>
    </row>
    <row r="21" spans="1:18" ht="24.75" thickTop="1">
      <c r="A21" s="26"/>
      <c r="B21" s="27"/>
      <c r="C21" s="12" t="s">
        <v>13</v>
      </c>
      <c r="D21" s="20">
        <v>-1.5385482879744425</v>
      </c>
      <c r="E21" s="14">
        <v>-0.631620465642314</v>
      </c>
      <c r="F21" s="13">
        <v>2.3871122165843963</v>
      </c>
      <c r="G21" s="14">
        <v>-0.70731244453037423</v>
      </c>
      <c r="H21" s="13">
        <v>2.3843328004503443</v>
      </c>
      <c r="I21" s="14">
        <v>2.2216731476985573E-2</v>
      </c>
      <c r="J21" s="14">
        <v>0.96097579796703081</v>
      </c>
      <c r="K21" s="13">
        <v>2.2379839401872799</v>
      </c>
      <c r="L21" s="14">
        <v>-0.22222284703761044</v>
      </c>
      <c r="M21" s="14">
        <v>0.52960614391136318</v>
      </c>
      <c r="N21" s="13">
        <v>-1.7103873515409551</v>
      </c>
      <c r="O21" s="15"/>
      <c r="P21" s="1"/>
    </row>
    <row r="22" spans="1:18">
      <c r="A22" s="26" t="s">
        <v>1</v>
      </c>
      <c r="B22" s="150"/>
      <c r="C22" s="8" t="s">
        <v>12</v>
      </c>
      <c r="D22" s="16">
        <v>67</v>
      </c>
      <c r="E22" s="17">
        <v>12</v>
      </c>
      <c r="F22" s="17">
        <v>14</v>
      </c>
      <c r="G22" s="17">
        <v>15</v>
      </c>
      <c r="H22" s="17">
        <v>27</v>
      </c>
      <c r="I22" s="17">
        <v>62</v>
      </c>
      <c r="J22" s="17">
        <v>33</v>
      </c>
      <c r="K22" s="17">
        <v>45</v>
      </c>
      <c r="L22" s="17">
        <v>73</v>
      </c>
      <c r="M22" s="17">
        <v>44</v>
      </c>
      <c r="N22" s="17">
        <v>552</v>
      </c>
      <c r="O22" s="18">
        <v>944</v>
      </c>
      <c r="P22" s="1"/>
    </row>
    <row r="23" spans="1:18" ht="120.75" thickBot="1">
      <c r="A23" s="151"/>
      <c r="B23" s="152"/>
      <c r="C23" s="21" t="s">
        <v>15</v>
      </c>
      <c r="D23" s="22">
        <v>7.0974576271186446E-2</v>
      </c>
      <c r="E23" s="23">
        <v>1.2711864406779662E-2</v>
      </c>
      <c r="F23" s="23">
        <v>1.4830508474576272E-2</v>
      </c>
      <c r="G23" s="23">
        <v>1.5889830508474576E-2</v>
      </c>
      <c r="H23" s="23">
        <v>2.8601694915254237E-2</v>
      </c>
      <c r="I23" s="23">
        <v>6.5677966101694921E-2</v>
      </c>
      <c r="J23" s="23">
        <v>3.4957627118644065E-2</v>
      </c>
      <c r="K23" s="23">
        <v>4.7669491525423727E-2</v>
      </c>
      <c r="L23" s="23">
        <v>7.7330508474576273E-2</v>
      </c>
      <c r="M23" s="23">
        <v>4.6610169491525424E-2</v>
      </c>
      <c r="N23" s="23">
        <v>0.5847457627118644</v>
      </c>
      <c r="O23" s="25">
        <v>1</v>
      </c>
      <c r="P23" s="1"/>
    </row>
    <row r="24" spans="1:18" ht="15.75" thickTop="1"/>
    <row r="28" spans="1:18">
      <c r="D28" s="28">
        <v>0</v>
      </c>
      <c r="E28" s="28">
        <f>1+D28</f>
        <v>1</v>
      </c>
      <c r="F28" s="28">
        <f t="shared" ref="F28:N28" si="0">1+E28</f>
        <v>2</v>
      </c>
      <c r="G28" s="28">
        <f t="shared" si="0"/>
        <v>3</v>
      </c>
      <c r="H28" s="28">
        <f t="shared" si="0"/>
        <v>4</v>
      </c>
      <c r="I28" s="28">
        <f t="shared" si="0"/>
        <v>5</v>
      </c>
      <c r="J28" s="28">
        <f t="shared" si="0"/>
        <v>6</v>
      </c>
      <c r="K28" s="28">
        <f t="shared" si="0"/>
        <v>7</v>
      </c>
      <c r="L28" s="28">
        <f t="shared" si="0"/>
        <v>8</v>
      </c>
      <c r="M28" s="28">
        <f t="shared" si="0"/>
        <v>9</v>
      </c>
      <c r="N28" s="28">
        <f t="shared" si="0"/>
        <v>10</v>
      </c>
    </row>
    <row r="29" spans="1:18">
      <c r="R29" s="29"/>
    </row>
    <row r="30" spans="1:18">
      <c r="D30" s="29">
        <f>D8*D$28</f>
        <v>0</v>
      </c>
      <c r="E30" s="29">
        <f t="shared" ref="E30:N30" si="1">E8*E$28</f>
        <v>1.1494252873563218E-2</v>
      </c>
      <c r="F30" s="29">
        <f t="shared" si="1"/>
        <v>0.11494252873563218</v>
      </c>
      <c r="G30" s="29">
        <f t="shared" si="1"/>
        <v>0.34482758620689657</v>
      </c>
      <c r="H30" s="29">
        <f t="shared" si="1"/>
        <v>0.45977011494252873</v>
      </c>
      <c r="I30" s="29">
        <f t="shared" si="1"/>
        <v>0.74712643678160928</v>
      </c>
      <c r="J30" s="29">
        <f t="shared" si="1"/>
        <v>0.55172413793103448</v>
      </c>
      <c r="K30" s="29">
        <f t="shared" si="1"/>
        <v>1.1264367816091954</v>
      </c>
      <c r="L30" s="29">
        <f t="shared" si="1"/>
        <v>1.1954022988505748</v>
      </c>
      <c r="M30" s="29">
        <f t="shared" si="1"/>
        <v>0.31034482758620691</v>
      </c>
      <c r="N30" s="29">
        <f t="shared" si="1"/>
        <v>0.11494252873563218</v>
      </c>
      <c r="P30" s="29">
        <f t="shared" ref="P30" si="2">SUM(D30:O30)</f>
        <v>4.9770114942528743</v>
      </c>
      <c r="Q30" t="s">
        <v>158</v>
      </c>
      <c r="R30" s="29"/>
    </row>
    <row r="31" spans="1:18">
      <c r="D31" s="29">
        <f t="shared" ref="D31:N31" si="3">D5*D$28</f>
        <v>0</v>
      </c>
      <c r="E31" s="29">
        <f t="shared" si="3"/>
        <v>1.3986013986013986E-2</v>
      </c>
      <c r="F31" s="29">
        <f t="shared" si="3"/>
        <v>4.195804195804196E-2</v>
      </c>
      <c r="G31" s="29">
        <f t="shared" si="3"/>
        <v>0.12587412587412589</v>
      </c>
      <c r="H31" s="29">
        <f t="shared" si="3"/>
        <v>0.43356643356643354</v>
      </c>
      <c r="I31" s="29">
        <f t="shared" si="3"/>
        <v>1.1363636363636362</v>
      </c>
      <c r="J31" s="29">
        <f t="shared" si="3"/>
        <v>1.0489510489510492</v>
      </c>
      <c r="K31" s="29">
        <f t="shared" si="3"/>
        <v>1.1503496503496502</v>
      </c>
      <c r="L31" s="29">
        <f t="shared" si="3"/>
        <v>0.69930069930069938</v>
      </c>
      <c r="M31" s="29">
        <f t="shared" si="3"/>
        <v>0.31468531468531469</v>
      </c>
      <c r="N31" s="29">
        <f t="shared" si="3"/>
        <v>0.27972027972027974</v>
      </c>
      <c r="P31" s="29">
        <f>SUM(D31:O31)</f>
        <v>5.244755244755245</v>
      </c>
      <c r="Q31" t="s">
        <v>157</v>
      </c>
      <c r="R31" s="29"/>
    </row>
    <row r="32" spans="1:18">
      <c r="R32" s="29"/>
    </row>
    <row r="33" spans="4:18">
      <c r="R33" s="29"/>
    </row>
    <row r="34" spans="4:18">
      <c r="R34" s="29"/>
    </row>
    <row r="36" spans="4:18">
      <c r="D36" s="29">
        <f t="shared" ref="D36:N36" si="4">D11*D$28</f>
        <v>0</v>
      </c>
      <c r="E36" s="29">
        <f t="shared" si="4"/>
        <v>1.3404825737265416E-2</v>
      </c>
      <c r="F36" s="29">
        <f t="shared" si="4"/>
        <v>5.8981233243967826E-2</v>
      </c>
      <c r="G36" s="29">
        <f t="shared" si="4"/>
        <v>0.17694369973190349</v>
      </c>
      <c r="H36" s="29">
        <f t="shared" si="4"/>
        <v>0.4396782841823057</v>
      </c>
      <c r="I36" s="29">
        <f t="shared" si="4"/>
        <v>1.0455764075067027</v>
      </c>
      <c r="J36" s="29">
        <f t="shared" si="4"/>
        <v>0.93297587131367288</v>
      </c>
      <c r="K36" s="29">
        <f t="shared" si="4"/>
        <v>1.1447721179624666</v>
      </c>
      <c r="L36" s="29">
        <f t="shared" si="4"/>
        <v>0.81501340482573725</v>
      </c>
      <c r="M36" s="29">
        <f t="shared" si="4"/>
        <v>0.31367292225201077</v>
      </c>
      <c r="N36" s="29">
        <f t="shared" si="4"/>
        <v>0.24128686327077747</v>
      </c>
      <c r="P36" s="29">
        <f>SUM(D36:O36)</f>
        <v>5.1823056300268098</v>
      </c>
    </row>
    <row r="37" spans="4:18">
      <c r="D37" s="29">
        <f t="shared" ref="D37:N37" si="5">D14*D$28</f>
        <v>0</v>
      </c>
      <c r="E37" s="29">
        <f t="shared" si="5"/>
        <v>0</v>
      </c>
      <c r="F37" s="29">
        <f t="shared" si="5"/>
        <v>5.7971014492753624E-2</v>
      </c>
      <c r="G37" s="29">
        <f t="shared" si="5"/>
        <v>0.17391304347826086</v>
      </c>
      <c r="H37" s="29">
        <f t="shared" si="5"/>
        <v>0.81159420289855078</v>
      </c>
      <c r="I37" s="29">
        <f t="shared" si="5"/>
        <v>1.2318840579710146</v>
      </c>
      <c r="J37" s="29">
        <f t="shared" si="5"/>
        <v>0.34782608695652173</v>
      </c>
      <c r="K37" s="29">
        <f t="shared" si="5"/>
        <v>0.60869565217391308</v>
      </c>
      <c r="L37" s="29">
        <f t="shared" si="5"/>
        <v>0.2318840579710145</v>
      </c>
      <c r="M37" s="29">
        <f t="shared" si="5"/>
        <v>0</v>
      </c>
      <c r="N37" s="29">
        <f t="shared" si="5"/>
        <v>0.14492753623188406</v>
      </c>
      <c r="P37" s="29">
        <f>SUM(D37:O37)</f>
        <v>3.6086956521739135</v>
      </c>
    </row>
    <row r="38" spans="4:18">
      <c r="D38" s="29">
        <f t="shared" ref="D38:N38" si="6">D17*D$28</f>
        <v>0</v>
      </c>
      <c r="E38" s="29">
        <f t="shared" si="6"/>
        <v>8.5470085470085479E-3</v>
      </c>
      <c r="F38" s="29">
        <f t="shared" si="6"/>
        <v>0.10256410256410256</v>
      </c>
      <c r="G38" s="29">
        <f t="shared" si="6"/>
        <v>0.15384615384615385</v>
      </c>
      <c r="H38" s="29">
        <f t="shared" si="6"/>
        <v>0.47863247863247865</v>
      </c>
      <c r="I38" s="29">
        <f t="shared" si="6"/>
        <v>1.4529914529914532</v>
      </c>
      <c r="J38" s="29">
        <f t="shared" si="6"/>
        <v>1.2307692307692308</v>
      </c>
      <c r="K38" s="29">
        <f t="shared" si="6"/>
        <v>0.71794871794871795</v>
      </c>
      <c r="L38" s="29">
        <f t="shared" si="6"/>
        <v>0.34188034188034189</v>
      </c>
      <c r="M38" s="29">
        <f t="shared" si="6"/>
        <v>0.15384615384615385</v>
      </c>
      <c r="N38" s="29">
        <f t="shared" si="6"/>
        <v>8.5470085470085472E-2</v>
      </c>
      <c r="P38" s="29">
        <f>SUM(D38:O38)</f>
        <v>4.7264957264957266</v>
      </c>
    </row>
    <row r="39" spans="4:18">
      <c r="D39" s="29">
        <f t="shared" ref="D39:N39" si="7">D20*D$28</f>
        <v>0</v>
      </c>
      <c r="E39" s="29">
        <f t="shared" si="7"/>
        <v>4.8611111111111119E-2</v>
      </c>
      <c r="F39" s="29">
        <f t="shared" si="7"/>
        <v>0.14930555555555555</v>
      </c>
      <c r="G39" s="29">
        <f t="shared" si="7"/>
        <v>0.25520833333333337</v>
      </c>
      <c r="H39" s="29">
        <f t="shared" si="7"/>
        <v>0.59027777777777779</v>
      </c>
      <c r="I39" s="29">
        <f t="shared" si="7"/>
        <v>1.119791666666667</v>
      </c>
      <c r="J39" s="29">
        <f t="shared" si="7"/>
        <v>0.60416666666666674</v>
      </c>
      <c r="K39" s="29">
        <f t="shared" si="7"/>
        <v>0.49826388888888884</v>
      </c>
      <c r="L39" s="29">
        <f t="shared" si="7"/>
        <v>0.27777777777777779</v>
      </c>
      <c r="M39" s="29">
        <f t="shared" si="7"/>
        <v>7.8125E-2</v>
      </c>
      <c r="N39" s="29">
        <f t="shared" si="7"/>
        <v>6.9444444444444448E-2</v>
      </c>
      <c r="P39" s="29">
        <f>SUM(D39:O39)</f>
        <v>3.6909722222222228</v>
      </c>
    </row>
  </sheetData>
  <mergeCells count="8">
    <mergeCell ref="A10:B11"/>
    <mergeCell ref="A1:O1"/>
    <mergeCell ref="A2:C3"/>
    <mergeCell ref="D2:N2"/>
    <mergeCell ref="O2:O3"/>
    <mergeCell ref="A4:A9"/>
    <mergeCell ref="B4:B6"/>
    <mergeCell ref="B7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4E9C-9DBF-4C5D-BA09-2FB4387C42CD}">
  <dimension ref="A1:P153"/>
  <sheetViews>
    <sheetView workbookViewId="0">
      <selection activeCell="B148" sqref="B148:E150"/>
    </sheetView>
  </sheetViews>
  <sheetFormatPr baseColWidth="10" defaultRowHeight="15"/>
  <cols>
    <col min="1" max="1" width="34.5703125" customWidth="1"/>
    <col min="2" max="2" width="14.5703125" customWidth="1"/>
    <col min="3" max="3" width="15.7109375" customWidth="1"/>
    <col min="4" max="4" width="22.42578125" customWidth="1"/>
    <col min="6" max="6" width="25.28515625" customWidth="1"/>
    <col min="7" max="7" width="15.7109375" customWidth="1"/>
    <col min="8" max="8" width="15.42578125" customWidth="1"/>
    <col min="9" max="9" width="6.7109375" hidden="1" customWidth="1"/>
    <col min="10" max="10" width="20.7109375" customWidth="1"/>
    <col min="11" max="11" width="20.7109375" style="67" customWidth="1"/>
    <col min="12" max="12" width="25.42578125" style="67" customWidth="1"/>
    <col min="13" max="14" width="15.7109375" customWidth="1"/>
    <col min="15" max="15" width="4.5703125" hidden="1" customWidth="1"/>
    <col min="16" max="16" width="20.7109375" customWidth="1"/>
  </cols>
  <sheetData>
    <row r="1" spans="1:16" ht="21.75" customHeight="1" thickBot="1">
      <c r="B1" s="175">
        <v>2018</v>
      </c>
      <c r="C1" s="176"/>
      <c r="D1" s="177"/>
      <c r="F1" s="30"/>
      <c r="G1" s="166">
        <v>2017</v>
      </c>
      <c r="H1" s="166"/>
      <c r="I1" s="166"/>
      <c r="J1" s="166"/>
      <c r="K1" s="30"/>
      <c r="L1"/>
      <c r="M1" s="166">
        <v>2016</v>
      </c>
      <c r="N1" s="166"/>
      <c r="O1" s="166"/>
      <c r="P1" s="166"/>
    </row>
    <row r="2" spans="1:16" ht="15.75" customHeight="1">
      <c r="B2" s="167" t="s">
        <v>16</v>
      </c>
      <c r="C2" s="31" t="s">
        <v>17</v>
      </c>
      <c r="D2" s="169" t="s">
        <v>49</v>
      </c>
      <c r="F2" s="32"/>
      <c r="G2" s="171" t="s">
        <v>16</v>
      </c>
      <c r="H2" s="33" t="s">
        <v>17</v>
      </c>
      <c r="I2" s="33"/>
      <c r="J2" s="169" t="s">
        <v>49</v>
      </c>
      <c r="K2" s="34"/>
      <c r="L2" s="32"/>
      <c r="M2" s="171" t="s">
        <v>16</v>
      </c>
      <c r="N2" s="33" t="s">
        <v>17</v>
      </c>
      <c r="O2" s="33"/>
      <c r="P2" s="169" t="s">
        <v>49</v>
      </c>
    </row>
    <row r="3" spans="1:16" ht="45" customHeight="1" thickBot="1">
      <c r="B3" s="168"/>
      <c r="C3" s="35" t="s">
        <v>18</v>
      </c>
      <c r="D3" s="170"/>
      <c r="F3" s="34"/>
      <c r="G3" s="172"/>
      <c r="H3" s="36" t="s">
        <v>18</v>
      </c>
      <c r="I3" s="36"/>
      <c r="J3" s="170"/>
      <c r="K3" s="34"/>
      <c r="L3" s="34"/>
      <c r="M3" s="172"/>
      <c r="N3" s="36" t="s">
        <v>18</v>
      </c>
      <c r="O3" s="36"/>
      <c r="P3" s="170"/>
    </row>
    <row r="4" spans="1:16" ht="15.75">
      <c r="A4" s="37" t="s">
        <v>47</v>
      </c>
      <c r="B4" s="38">
        <v>7.0157068062827219E-2</v>
      </c>
      <c r="C4" s="39">
        <v>7.0749736008447736E-2</v>
      </c>
      <c r="D4" s="93">
        <f>C4*0</f>
        <v>0</v>
      </c>
      <c r="F4" s="41" t="s">
        <v>50</v>
      </c>
      <c r="G4" s="39">
        <v>7.9000000000000001E-2</v>
      </c>
      <c r="H4" s="39">
        <v>8.4000000000000005E-2</v>
      </c>
      <c r="I4" s="42">
        <v>0</v>
      </c>
      <c r="J4" s="96">
        <f>H4*I4</f>
        <v>0</v>
      </c>
      <c r="K4" s="42"/>
      <c r="L4" s="41" t="s">
        <v>50</v>
      </c>
      <c r="M4" s="39">
        <v>0.10800000000000001</v>
      </c>
      <c r="N4" s="39">
        <v>0.11199999999999999</v>
      </c>
      <c r="O4" s="42">
        <v>0</v>
      </c>
      <c r="P4" s="40">
        <f>N4*O4</f>
        <v>0</v>
      </c>
    </row>
    <row r="5" spans="1:16" ht="15.75">
      <c r="A5" s="43">
        <v>1</v>
      </c>
      <c r="B5" s="44">
        <v>1.2565445026178011E-2</v>
      </c>
      <c r="C5" s="45">
        <v>1.2671594508975714E-2</v>
      </c>
      <c r="D5" s="94">
        <f>A5*C5</f>
        <v>1.2671594508975714E-2</v>
      </c>
      <c r="F5" s="41">
        <v>1</v>
      </c>
      <c r="G5" s="45">
        <v>2E-3</v>
      </c>
      <c r="H5" s="45">
        <v>2E-3</v>
      </c>
      <c r="I5" s="42">
        <f>I4+1</f>
        <v>1</v>
      </c>
      <c r="J5" s="97">
        <f t="shared" ref="J5:J14" si="0">H5*I5</f>
        <v>2E-3</v>
      </c>
      <c r="K5" s="42"/>
      <c r="L5" s="41">
        <v>1</v>
      </c>
      <c r="M5" s="45">
        <v>6.9999999999999993E-3</v>
      </c>
      <c r="N5" s="45">
        <v>6.9999999999999993E-3</v>
      </c>
      <c r="O5" s="42">
        <f>O4+1</f>
        <v>1</v>
      </c>
      <c r="P5" s="46">
        <f t="shared" ref="P5:P14" si="1">N5*O5</f>
        <v>6.9999999999999993E-3</v>
      </c>
    </row>
    <row r="6" spans="1:16" ht="16.5" customHeight="1">
      <c r="A6" s="43">
        <v>2</v>
      </c>
      <c r="B6" s="44">
        <v>1.4659685863874346E-2</v>
      </c>
      <c r="C6" s="45">
        <v>1.4783526927138331E-2</v>
      </c>
      <c r="D6" s="94">
        <f t="shared" ref="D6:D13" si="2">A6*C6</f>
        <v>2.9567053854276663E-2</v>
      </c>
      <c r="F6" s="41">
        <v>2</v>
      </c>
      <c r="G6" s="45">
        <v>6.0000000000000001E-3</v>
      </c>
      <c r="H6" s="45">
        <v>7.0000000000000001E-3</v>
      </c>
      <c r="I6" s="42">
        <f t="shared" ref="I6:I13" si="3">I5+1</f>
        <v>2</v>
      </c>
      <c r="J6" s="97">
        <f t="shared" si="0"/>
        <v>1.4E-2</v>
      </c>
      <c r="K6" s="42"/>
      <c r="L6" s="41">
        <v>2</v>
      </c>
      <c r="M6" s="45">
        <v>1.7000000000000001E-2</v>
      </c>
      <c r="N6" s="45">
        <v>1.8000000000000002E-2</v>
      </c>
      <c r="O6" s="42">
        <f t="shared" ref="O6:O13" si="4">O5+1</f>
        <v>2</v>
      </c>
      <c r="P6" s="46">
        <f t="shared" si="1"/>
        <v>3.6000000000000004E-2</v>
      </c>
    </row>
    <row r="7" spans="1:16" ht="15.75">
      <c r="A7" s="43">
        <v>3</v>
      </c>
      <c r="B7" s="44">
        <v>1.5706806282722512E-2</v>
      </c>
      <c r="C7" s="45">
        <v>1.5839493136219639E-2</v>
      </c>
      <c r="D7" s="94">
        <f t="shared" si="2"/>
        <v>4.7518479408658915E-2</v>
      </c>
      <c r="F7" s="41">
        <v>3</v>
      </c>
      <c r="G7" s="45">
        <v>1.2E-2</v>
      </c>
      <c r="H7" s="45">
        <v>1.2999999999999999E-2</v>
      </c>
      <c r="I7" s="42">
        <f t="shared" si="3"/>
        <v>3</v>
      </c>
      <c r="J7" s="97">
        <f t="shared" si="0"/>
        <v>3.9E-2</v>
      </c>
      <c r="K7" s="42"/>
      <c r="L7" s="41">
        <v>3</v>
      </c>
      <c r="M7" s="45">
        <v>9.0000000000000011E-3</v>
      </c>
      <c r="N7" s="45">
        <v>0.01</v>
      </c>
      <c r="O7" s="42">
        <f t="shared" si="4"/>
        <v>3</v>
      </c>
      <c r="P7" s="46">
        <f t="shared" si="1"/>
        <v>0.03</v>
      </c>
    </row>
    <row r="8" spans="1:16" ht="15.75">
      <c r="A8" s="43">
        <v>4</v>
      </c>
      <c r="B8" s="44">
        <v>2.8272251308900525E-2</v>
      </c>
      <c r="C8" s="45">
        <v>2.8511087645195353E-2</v>
      </c>
      <c r="D8" s="94">
        <f t="shared" si="2"/>
        <v>0.11404435058078141</v>
      </c>
      <c r="F8" s="41">
        <v>4</v>
      </c>
      <c r="G8" s="45">
        <v>1.0999999999999999E-2</v>
      </c>
      <c r="H8" s="45">
        <v>1.2E-2</v>
      </c>
      <c r="I8" s="42">
        <f t="shared" si="3"/>
        <v>4</v>
      </c>
      <c r="J8" s="97">
        <f t="shared" si="0"/>
        <v>4.8000000000000001E-2</v>
      </c>
      <c r="K8" s="42"/>
      <c r="L8" s="41">
        <v>4</v>
      </c>
      <c r="M8" s="45">
        <v>1.1000000000000001E-2</v>
      </c>
      <c r="N8" s="45">
        <v>1.1000000000000001E-2</v>
      </c>
      <c r="O8" s="42">
        <f t="shared" si="4"/>
        <v>4</v>
      </c>
      <c r="P8" s="46">
        <f t="shared" si="1"/>
        <v>4.4000000000000004E-2</v>
      </c>
    </row>
    <row r="9" spans="1:16" ht="15.75">
      <c r="A9" s="43">
        <v>5</v>
      </c>
      <c r="B9" s="44">
        <v>6.7015706806282729E-2</v>
      </c>
      <c r="C9" s="45">
        <v>6.7581837381203796E-2</v>
      </c>
      <c r="D9" s="94">
        <f t="shared" si="2"/>
        <v>0.33790918690601901</v>
      </c>
      <c r="F9" s="41">
        <v>5</v>
      </c>
      <c r="G9" s="45">
        <v>5.0999999999999997E-2</v>
      </c>
      <c r="H9" s="45">
        <v>5.5E-2</v>
      </c>
      <c r="I9" s="42">
        <f t="shared" si="3"/>
        <v>5</v>
      </c>
      <c r="J9" s="97">
        <f t="shared" si="0"/>
        <v>0.27500000000000002</v>
      </c>
      <c r="K9" s="42"/>
      <c r="L9" s="41">
        <v>5</v>
      </c>
      <c r="M9" s="45">
        <v>0.08</v>
      </c>
      <c r="N9" s="45">
        <v>8.3000000000000004E-2</v>
      </c>
      <c r="O9" s="42">
        <f t="shared" si="4"/>
        <v>5</v>
      </c>
      <c r="P9" s="46">
        <f t="shared" si="1"/>
        <v>0.41500000000000004</v>
      </c>
    </row>
    <row r="10" spans="1:16" ht="15.75">
      <c r="A10" s="43">
        <v>6</v>
      </c>
      <c r="B10" s="44">
        <v>3.4554973821989528E-2</v>
      </c>
      <c r="C10" s="45">
        <v>3.4846884899683211E-2</v>
      </c>
      <c r="D10" s="94">
        <f t="shared" si="2"/>
        <v>0.20908130939809927</v>
      </c>
      <c r="F10" s="41">
        <v>6</v>
      </c>
      <c r="G10" s="45">
        <v>3.3000000000000002E-2</v>
      </c>
      <c r="H10" s="45">
        <v>3.5000000000000003E-2</v>
      </c>
      <c r="I10" s="42">
        <f t="shared" si="3"/>
        <v>6</v>
      </c>
      <c r="J10" s="97">
        <f t="shared" si="0"/>
        <v>0.21000000000000002</v>
      </c>
      <c r="K10" s="42"/>
      <c r="L10" s="41">
        <v>6</v>
      </c>
      <c r="M10" s="45">
        <v>3.3000000000000002E-2</v>
      </c>
      <c r="N10" s="45">
        <v>3.4000000000000002E-2</v>
      </c>
      <c r="O10" s="42">
        <f t="shared" si="4"/>
        <v>6</v>
      </c>
      <c r="P10" s="46">
        <f t="shared" si="1"/>
        <v>0.20400000000000001</v>
      </c>
    </row>
    <row r="11" spans="1:16" ht="15.75">
      <c r="A11" s="43">
        <v>7</v>
      </c>
      <c r="B11" s="44">
        <v>4.712041884816754E-2</v>
      </c>
      <c r="C11" s="45">
        <v>4.7518479408658922E-2</v>
      </c>
      <c r="D11" s="94">
        <f t="shared" si="2"/>
        <v>0.33262935586061243</v>
      </c>
      <c r="F11" s="41">
        <v>7</v>
      </c>
      <c r="G11" s="45">
        <v>3.1E-2</v>
      </c>
      <c r="H11" s="45">
        <v>3.3000000000000002E-2</v>
      </c>
      <c r="I11" s="42">
        <f t="shared" si="3"/>
        <v>7</v>
      </c>
      <c r="J11" s="97">
        <f t="shared" si="0"/>
        <v>0.23100000000000001</v>
      </c>
      <c r="K11" s="42"/>
      <c r="L11" s="41">
        <v>7</v>
      </c>
      <c r="M11" s="45">
        <v>2.6000000000000002E-2</v>
      </c>
      <c r="N11" s="45">
        <v>2.7000000000000003E-2</v>
      </c>
      <c r="O11" s="42">
        <f t="shared" si="4"/>
        <v>7</v>
      </c>
      <c r="P11" s="46">
        <f t="shared" si="1"/>
        <v>0.18900000000000003</v>
      </c>
    </row>
    <row r="12" spans="1:16" ht="15.75">
      <c r="A12" s="43">
        <v>8</v>
      </c>
      <c r="B12" s="44">
        <v>7.6439790575916225E-2</v>
      </c>
      <c r="C12" s="45">
        <v>7.7085533262935588E-2</v>
      </c>
      <c r="D12" s="94">
        <f t="shared" si="2"/>
        <v>0.6166842661034847</v>
      </c>
      <c r="F12" s="41">
        <v>8</v>
      </c>
      <c r="G12" s="45">
        <v>4.3999999999999997E-2</v>
      </c>
      <c r="H12" s="45">
        <v>4.7E-2</v>
      </c>
      <c r="I12" s="42">
        <f t="shared" si="3"/>
        <v>8</v>
      </c>
      <c r="J12" s="97">
        <f t="shared" si="0"/>
        <v>0.376</v>
      </c>
      <c r="K12" s="42"/>
      <c r="L12" s="41">
        <v>8</v>
      </c>
      <c r="M12" s="45">
        <v>4.4999999999999998E-2</v>
      </c>
      <c r="N12" s="45">
        <v>4.5999999999999999E-2</v>
      </c>
      <c r="O12" s="42">
        <f t="shared" si="4"/>
        <v>8</v>
      </c>
      <c r="P12" s="46">
        <f t="shared" si="1"/>
        <v>0.36799999999999999</v>
      </c>
    </row>
    <row r="13" spans="1:16" ht="15.75">
      <c r="A13" s="43">
        <v>9</v>
      </c>
      <c r="B13" s="44">
        <v>4.607329842931937E-2</v>
      </c>
      <c r="C13" s="45">
        <v>4.6462513199577608E-2</v>
      </c>
      <c r="D13" s="94">
        <f t="shared" si="2"/>
        <v>0.41816261879619848</v>
      </c>
      <c r="F13" s="41">
        <v>9</v>
      </c>
      <c r="G13" s="45">
        <v>2.8000000000000001E-2</v>
      </c>
      <c r="H13" s="45">
        <v>0.03</v>
      </c>
      <c r="I13" s="42">
        <f t="shared" si="3"/>
        <v>9</v>
      </c>
      <c r="J13" s="97">
        <f t="shared" si="0"/>
        <v>0.27</v>
      </c>
      <c r="K13" s="42"/>
      <c r="L13" s="41">
        <v>9</v>
      </c>
      <c r="M13" s="45">
        <v>2.7000000000000003E-2</v>
      </c>
      <c r="N13" s="45">
        <v>2.7999999999999997E-2</v>
      </c>
      <c r="O13" s="42">
        <f t="shared" si="4"/>
        <v>9</v>
      </c>
      <c r="P13" s="46">
        <f t="shared" si="1"/>
        <v>0.252</v>
      </c>
    </row>
    <row r="14" spans="1:16" ht="16.5" thickBot="1">
      <c r="A14" s="37" t="s">
        <v>48</v>
      </c>
      <c r="B14" s="47">
        <v>0.5790575916230366</v>
      </c>
      <c r="C14" s="48">
        <v>0.58394931362196412</v>
      </c>
      <c r="D14" s="95">
        <f>C14*10</f>
        <v>5.8394931362196409</v>
      </c>
      <c r="F14" s="41" t="s">
        <v>51</v>
      </c>
      <c r="G14" s="48">
        <v>0.63800000000000001</v>
      </c>
      <c r="H14" s="48">
        <v>0.68300000000000005</v>
      </c>
      <c r="I14" s="42">
        <v>10</v>
      </c>
      <c r="J14" s="98">
        <f t="shared" si="0"/>
        <v>6.83</v>
      </c>
      <c r="K14" s="50"/>
      <c r="L14" s="41" t="s">
        <v>51</v>
      </c>
      <c r="M14" s="48">
        <v>0.6</v>
      </c>
      <c r="N14" s="48">
        <v>0.623</v>
      </c>
      <c r="O14" s="42">
        <v>10</v>
      </c>
      <c r="P14" s="49">
        <f t="shared" si="1"/>
        <v>6.23</v>
      </c>
    </row>
    <row r="15" spans="1:16" ht="16.5" thickBot="1">
      <c r="A15" s="51" t="s">
        <v>21</v>
      </c>
      <c r="B15" s="39">
        <v>7.3298429319371729E-3</v>
      </c>
      <c r="C15" s="52"/>
      <c r="D15" s="52"/>
      <c r="F15" s="53" t="s">
        <v>21</v>
      </c>
      <c r="G15" s="45">
        <v>5.2999999999999999E-2</v>
      </c>
      <c r="H15" s="54">
        <v>1</v>
      </c>
      <c r="I15" s="52"/>
      <c r="J15" s="55"/>
      <c r="K15" s="56"/>
      <c r="L15" s="53" t="s">
        <v>52</v>
      </c>
      <c r="M15" s="48">
        <v>3.1E-2</v>
      </c>
      <c r="N15" s="48">
        <f>SUM(N4:N14)</f>
        <v>0.999</v>
      </c>
      <c r="O15" s="52"/>
      <c r="P15" s="55"/>
    </row>
    <row r="16" spans="1:16" ht="16.5" thickBot="1">
      <c r="A16" s="51" t="s">
        <v>23</v>
      </c>
      <c r="B16" s="48">
        <v>1.0471204188481676E-3</v>
      </c>
      <c r="C16" s="52"/>
      <c r="D16" s="52"/>
      <c r="F16" s="57" t="s">
        <v>24</v>
      </c>
      <c r="G16" s="58">
        <v>1.2E-2</v>
      </c>
      <c r="H16" s="59"/>
      <c r="I16" s="59"/>
      <c r="J16" s="60"/>
      <c r="K16" s="61"/>
      <c r="L16" s="53" t="s">
        <v>23</v>
      </c>
      <c r="M16" s="58">
        <v>6.9999999999999993E-3</v>
      </c>
      <c r="N16" s="59"/>
      <c r="O16" s="59"/>
      <c r="P16" s="60"/>
    </row>
    <row r="17" spans="1:16" ht="16.5" thickBot="1">
      <c r="A17" s="65" t="s">
        <v>25</v>
      </c>
      <c r="B17" s="48">
        <v>1</v>
      </c>
      <c r="C17" s="52"/>
      <c r="D17" s="63">
        <f>SUM(D4:D14)</f>
        <v>7.9577613516367478</v>
      </c>
      <c r="F17" s="62" t="s">
        <v>22</v>
      </c>
      <c r="G17" s="58">
        <f>SUM(G4:G16)</f>
        <v>1</v>
      </c>
      <c r="H17" s="59"/>
      <c r="I17" s="59"/>
      <c r="J17" s="63">
        <f>SUM(J4:J16)</f>
        <v>8.2949999999999999</v>
      </c>
      <c r="K17" s="64"/>
      <c r="L17" s="62" t="s">
        <v>22</v>
      </c>
      <c r="M17" s="58">
        <v>1</v>
      </c>
      <c r="N17" s="59"/>
      <c r="O17" s="59"/>
      <c r="P17" s="63">
        <f>SUM(P4:P16)</f>
        <v>7.7750000000000004</v>
      </c>
    </row>
    <row r="18" spans="1:16" ht="15.75" thickBot="1">
      <c r="G18" s="66"/>
    </row>
    <row r="19" spans="1:16" ht="15.75" thickBot="1">
      <c r="A19" s="68" t="s">
        <v>53</v>
      </c>
      <c r="B19" s="68"/>
      <c r="C19" s="68"/>
      <c r="D19" s="102">
        <f>SUM(D12:D14)</f>
        <v>6.8743400211193242</v>
      </c>
      <c r="E19" s="99"/>
      <c r="F19" s="100"/>
      <c r="G19" s="100"/>
      <c r="H19" s="100"/>
      <c r="I19" s="100"/>
      <c r="J19" s="102">
        <f>SUM(J12:J14)</f>
        <v>7.476</v>
      </c>
      <c r="K19" s="101"/>
      <c r="L19" s="101"/>
      <c r="M19" s="100"/>
      <c r="N19" s="100"/>
      <c r="O19" s="100"/>
      <c r="P19" s="102">
        <f>SUM(P12:P14)</f>
        <v>6.8500000000000005</v>
      </c>
    </row>
    <row r="20" spans="1:16">
      <c r="P20" s="69"/>
    </row>
    <row r="21" spans="1:16">
      <c r="P21" s="69"/>
    </row>
    <row r="22" spans="1:16">
      <c r="P22" s="69"/>
    </row>
    <row r="23" spans="1:16" ht="15.75" thickBot="1">
      <c r="P23" s="69"/>
    </row>
    <row r="24" spans="1:16" ht="15.75">
      <c r="A24" s="37" t="s">
        <v>47</v>
      </c>
      <c r="B24" s="39">
        <v>7.0157068062827219E-2</v>
      </c>
      <c r="P24" s="69"/>
    </row>
    <row r="25" spans="1:16" ht="15.75">
      <c r="A25" s="43">
        <v>1</v>
      </c>
      <c r="B25" s="45">
        <v>1.2565445026178011E-2</v>
      </c>
      <c r="P25" s="69"/>
    </row>
    <row r="26" spans="1:16" ht="15.75">
      <c r="A26" s="43">
        <v>2</v>
      </c>
      <c r="B26" s="45">
        <v>1.4659685863874346E-2</v>
      </c>
      <c r="P26" s="69"/>
    </row>
    <row r="27" spans="1:16" ht="15.75">
      <c r="A27" s="43">
        <v>3</v>
      </c>
      <c r="B27" s="45">
        <v>1.5706806282722512E-2</v>
      </c>
      <c r="P27" s="69"/>
    </row>
    <row r="28" spans="1:16" ht="15.75">
      <c r="A28" s="43">
        <v>4</v>
      </c>
      <c r="B28" s="45">
        <v>2.8272251308900525E-2</v>
      </c>
      <c r="P28" s="69"/>
    </row>
    <row r="29" spans="1:16" ht="15.75">
      <c r="A29" s="43">
        <v>5</v>
      </c>
      <c r="B29" s="45">
        <v>6.7015706806282729E-2</v>
      </c>
      <c r="P29" s="69"/>
    </row>
    <row r="30" spans="1:16" ht="15.75">
      <c r="A30" s="43">
        <v>6</v>
      </c>
      <c r="B30" s="45">
        <v>3.4554973821989528E-2</v>
      </c>
      <c r="P30" s="69"/>
    </row>
    <row r="31" spans="1:16" ht="15.75">
      <c r="A31" s="43">
        <v>7</v>
      </c>
      <c r="B31" s="45">
        <v>4.712041884816754E-2</v>
      </c>
      <c r="P31" s="69"/>
    </row>
    <row r="32" spans="1:16" ht="15.75">
      <c r="A32" s="43">
        <v>8</v>
      </c>
      <c r="B32" s="45">
        <v>7.6439790575916225E-2</v>
      </c>
      <c r="P32" s="69"/>
    </row>
    <row r="33" spans="1:16" ht="15.75">
      <c r="A33" s="43">
        <v>9</v>
      </c>
      <c r="B33" s="45">
        <v>4.607329842931937E-2</v>
      </c>
      <c r="P33" s="69"/>
    </row>
    <row r="34" spans="1:16" ht="16.5" thickBot="1">
      <c r="A34" s="37" t="s">
        <v>48</v>
      </c>
      <c r="B34" s="48">
        <v>0.5790575916230366</v>
      </c>
      <c r="P34" s="69"/>
    </row>
    <row r="35" spans="1:16" ht="15.75">
      <c r="A35" s="51" t="s">
        <v>21</v>
      </c>
      <c r="B35" s="39">
        <v>7.3298429319371729E-3</v>
      </c>
      <c r="P35" s="69"/>
    </row>
    <row r="36" spans="1:16" ht="16.5" thickBot="1">
      <c r="A36" s="51" t="s">
        <v>23</v>
      </c>
      <c r="B36" s="48">
        <v>1.0471204188481676E-3</v>
      </c>
      <c r="P36" s="69"/>
    </row>
    <row r="37" spans="1:16">
      <c r="P37" s="69"/>
    </row>
    <row r="38" spans="1:16">
      <c r="P38" s="69"/>
    </row>
    <row r="39" spans="1:16">
      <c r="P39" s="69"/>
    </row>
    <row r="40" spans="1:16">
      <c r="P40" s="69"/>
    </row>
    <row r="41" spans="1:16">
      <c r="P41" s="69"/>
    </row>
    <row r="42" spans="1:16" ht="15.75">
      <c r="A42" s="43"/>
      <c r="B42" s="43" t="s">
        <v>54</v>
      </c>
      <c r="P42" s="69"/>
    </row>
    <row r="43" spans="1:16" ht="15.75">
      <c r="A43" s="43">
        <v>2018</v>
      </c>
      <c r="B43" s="103">
        <f>C14</f>
        <v>0.58394931362196412</v>
      </c>
      <c r="C43" s="66"/>
      <c r="P43" s="69"/>
    </row>
    <row r="44" spans="1:16" ht="15.75">
      <c r="A44" s="43">
        <v>2017</v>
      </c>
      <c r="B44" s="103">
        <f>H14</f>
        <v>0.68300000000000005</v>
      </c>
      <c r="P44" s="69"/>
    </row>
    <row r="45" spans="1:16" ht="15.75">
      <c r="A45" s="43">
        <v>2016</v>
      </c>
      <c r="B45" s="103">
        <f>N14</f>
        <v>0.623</v>
      </c>
      <c r="C45" s="66"/>
      <c r="P45" s="69"/>
    </row>
    <row r="46" spans="1:16">
      <c r="P46" s="69"/>
    </row>
    <row r="47" spans="1:16">
      <c r="P47" s="69"/>
    </row>
    <row r="48" spans="1:16">
      <c r="P48" s="69"/>
    </row>
    <row r="49" spans="1:16">
      <c r="P49" s="69"/>
    </row>
    <row r="50" spans="1:16">
      <c r="P50" s="69"/>
    </row>
    <row r="51" spans="1:16">
      <c r="P51" s="69"/>
    </row>
    <row r="52" spans="1:16">
      <c r="P52" s="69"/>
    </row>
    <row r="53" spans="1:16">
      <c r="P53" s="69"/>
    </row>
    <row r="54" spans="1:16">
      <c r="P54" s="69"/>
    </row>
    <row r="55" spans="1:16">
      <c r="P55" s="69"/>
    </row>
    <row r="56" spans="1:16">
      <c r="P56" s="69"/>
    </row>
    <row r="57" spans="1:16">
      <c r="P57" s="69"/>
    </row>
    <row r="58" spans="1:16">
      <c r="P58" s="69"/>
    </row>
    <row r="59" spans="1:16" ht="15.75" customHeight="1">
      <c r="A59" s="43"/>
      <c r="B59" s="43" t="s">
        <v>55</v>
      </c>
      <c r="P59" s="69"/>
    </row>
    <row r="60" spans="1:16" ht="15.75">
      <c r="A60" s="43">
        <v>2018</v>
      </c>
      <c r="B60" s="103">
        <f>D19/10</f>
        <v>0.6874340021119324</v>
      </c>
      <c r="P60" s="69"/>
    </row>
    <row r="61" spans="1:16" ht="15.75">
      <c r="A61" s="43">
        <v>2017</v>
      </c>
      <c r="B61" s="103">
        <f>J19/10</f>
        <v>0.74760000000000004</v>
      </c>
      <c r="P61" s="69"/>
    </row>
    <row r="62" spans="1:16" ht="15.75">
      <c r="A62" s="43">
        <v>2016</v>
      </c>
      <c r="B62" s="103">
        <f>P19/10</f>
        <v>0.68500000000000005</v>
      </c>
      <c r="P62" s="69"/>
    </row>
    <row r="63" spans="1:16">
      <c r="P63" s="69"/>
    </row>
    <row r="64" spans="1:16">
      <c r="P64" s="69"/>
    </row>
    <row r="65" spans="1:16">
      <c r="P65" s="69"/>
    </row>
    <row r="66" spans="1:16">
      <c r="P66" s="69"/>
    </row>
    <row r="67" spans="1:16">
      <c r="P67" s="69"/>
    </row>
    <row r="68" spans="1:16">
      <c r="P68" s="69"/>
    </row>
    <row r="69" spans="1:16">
      <c r="P69" s="69"/>
    </row>
    <row r="70" spans="1:16">
      <c r="P70" s="70"/>
    </row>
    <row r="75" spans="1:16">
      <c r="A75" s="68"/>
      <c r="B75" s="68"/>
      <c r="C75" s="68"/>
      <c r="D75" s="68"/>
      <c r="E75" s="68"/>
      <c r="F75" s="71"/>
    </row>
    <row r="76" spans="1:16" ht="16.5" thickBot="1">
      <c r="B76" s="72">
        <v>2018</v>
      </c>
      <c r="C76" s="72">
        <v>2017</v>
      </c>
      <c r="D76" s="72">
        <v>2016</v>
      </c>
      <c r="F76" s="71"/>
    </row>
    <row r="77" spans="1:16" ht="15.75">
      <c r="A77" s="37" t="s">
        <v>47</v>
      </c>
      <c r="B77" s="38">
        <f t="shared" ref="B77:B87" si="5">C4</f>
        <v>7.0749736008447736E-2</v>
      </c>
      <c r="C77" s="39">
        <f t="shared" ref="C77:C87" si="6">H4</f>
        <v>8.4000000000000005E-2</v>
      </c>
      <c r="D77" s="73">
        <f t="shared" ref="D77:D87" si="7">N4</f>
        <v>0.11199999999999999</v>
      </c>
      <c r="F77" s="71"/>
    </row>
    <row r="78" spans="1:16" ht="15.75">
      <c r="A78" s="43">
        <v>1</v>
      </c>
      <c r="B78" s="44">
        <f t="shared" si="5"/>
        <v>1.2671594508975714E-2</v>
      </c>
      <c r="C78" s="45">
        <f t="shared" si="6"/>
        <v>2E-3</v>
      </c>
      <c r="D78" s="74">
        <f t="shared" si="7"/>
        <v>6.9999999999999993E-3</v>
      </c>
      <c r="F78" s="71"/>
      <c r="L78" s="71"/>
    </row>
    <row r="79" spans="1:16" ht="15.75">
      <c r="A79" s="43">
        <v>2</v>
      </c>
      <c r="B79" s="44">
        <f t="shared" si="5"/>
        <v>1.4783526927138331E-2</v>
      </c>
      <c r="C79" s="45">
        <f t="shared" si="6"/>
        <v>7.0000000000000001E-3</v>
      </c>
      <c r="D79" s="74">
        <f t="shared" si="7"/>
        <v>1.8000000000000002E-2</v>
      </c>
      <c r="F79" s="71"/>
      <c r="L79" s="71"/>
    </row>
    <row r="80" spans="1:16" ht="15.75">
      <c r="A80" s="43">
        <v>3</v>
      </c>
      <c r="B80" s="44">
        <f t="shared" si="5"/>
        <v>1.5839493136219639E-2</v>
      </c>
      <c r="C80" s="45">
        <f t="shared" si="6"/>
        <v>1.2999999999999999E-2</v>
      </c>
      <c r="D80" s="74">
        <f t="shared" si="7"/>
        <v>0.01</v>
      </c>
      <c r="F80" s="71"/>
      <c r="L80" s="71"/>
      <c r="M80" s="41"/>
      <c r="N80" s="75"/>
      <c r="P80" s="75"/>
    </row>
    <row r="81" spans="1:16" ht="15.75">
      <c r="A81" s="43">
        <v>4</v>
      </c>
      <c r="B81" s="44">
        <f t="shared" si="5"/>
        <v>2.8511087645195353E-2</v>
      </c>
      <c r="C81" s="45">
        <f t="shared" si="6"/>
        <v>1.2E-2</v>
      </c>
      <c r="D81" s="74">
        <f t="shared" si="7"/>
        <v>1.1000000000000001E-2</v>
      </c>
      <c r="F81" s="71"/>
      <c r="L81" s="71"/>
      <c r="M81" s="41"/>
      <c r="N81" s="75"/>
      <c r="P81" s="75"/>
    </row>
    <row r="82" spans="1:16" ht="15.75">
      <c r="A82" s="43">
        <v>5</v>
      </c>
      <c r="B82" s="44">
        <f t="shared" si="5"/>
        <v>6.7581837381203796E-2</v>
      </c>
      <c r="C82" s="45">
        <f t="shared" si="6"/>
        <v>5.5E-2</v>
      </c>
      <c r="D82" s="74">
        <f t="shared" si="7"/>
        <v>8.3000000000000004E-2</v>
      </c>
      <c r="F82" s="71"/>
      <c r="L82" s="71"/>
      <c r="M82" s="41"/>
      <c r="N82" s="75"/>
      <c r="P82" s="75"/>
    </row>
    <row r="83" spans="1:16" ht="15.75">
      <c r="A83" s="43">
        <v>6</v>
      </c>
      <c r="B83" s="44">
        <f t="shared" si="5"/>
        <v>3.4846884899683211E-2</v>
      </c>
      <c r="C83" s="45">
        <f t="shared" si="6"/>
        <v>3.5000000000000003E-2</v>
      </c>
      <c r="D83" s="74">
        <f t="shared" si="7"/>
        <v>3.4000000000000002E-2</v>
      </c>
      <c r="F83" s="71"/>
      <c r="L83" s="71"/>
      <c r="M83" s="41"/>
      <c r="N83" s="75"/>
      <c r="P83" s="75"/>
    </row>
    <row r="84" spans="1:16" ht="15.75">
      <c r="A84" s="43">
        <v>7</v>
      </c>
      <c r="B84" s="44">
        <f t="shared" si="5"/>
        <v>4.7518479408658922E-2</v>
      </c>
      <c r="C84" s="45">
        <f t="shared" si="6"/>
        <v>3.3000000000000002E-2</v>
      </c>
      <c r="D84" s="74">
        <f t="shared" si="7"/>
        <v>2.7000000000000003E-2</v>
      </c>
      <c r="F84" s="71"/>
      <c r="L84" s="71"/>
      <c r="M84" s="41"/>
      <c r="N84" s="75"/>
      <c r="P84" s="75"/>
    </row>
    <row r="85" spans="1:16" ht="15.75">
      <c r="A85" s="43">
        <v>8</v>
      </c>
      <c r="B85" s="44">
        <f t="shared" si="5"/>
        <v>7.7085533262935588E-2</v>
      </c>
      <c r="C85" s="45">
        <f t="shared" si="6"/>
        <v>4.7E-2</v>
      </c>
      <c r="D85" s="74">
        <f t="shared" si="7"/>
        <v>4.5999999999999999E-2</v>
      </c>
      <c r="F85" s="71"/>
      <c r="L85" s="71"/>
      <c r="M85" s="41"/>
      <c r="N85" s="75"/>
      <c r="P85" s="75"/>
    </row>
    <row r="86" spans="1:16" ht="15.75">
      <c r="A86" s="43">
        <v>9</v>
      </c>
      <c r="B86" s="44">
        <f t="shared" si="5"/>
        <v>4.6462513199577608E-2</v>
      </c>
      <c r="C86" s="45">
        <f t="shared" si="6"/>
        <v>0.03</v>
      </c>
      <c r="D86" s="74">
        <f t="shared" si="7"/>
        <v>2.7999999999999997E-2</v>
      </c>
      <c r="F86" s="71"/>
      <c r="L86" s="71"/>
      <c r="M86" s="41"/>
      <c r="N86" s="75"/>
      <c r="P86" s="75"/>
    </row>
    <row r="87" spans="1:16" ht="16.5" thickBot="1">
      <c r="A87" s="37" t="s">
        <v>48</v>
      </c>
      <c r="B87" s="47">
        <f t="shared" si="5"/>
        <v>0.58394931362196412</v>
      </c>
      <c r="C87" s="48">
        <f t="shared" si="6"/>
        <v>0.68300000000000005</v>
      </c>
      <c r="D87" s="54">
        <f t="shared" si="7"/>
        <v>0.623</v>
      </c>
      <c r="F87" s="71"/>
      <c r="L87" s="71"/>
      <c r="M87" s="41"/>
      <c r="N87" s="75"/>
      <c r="P87" s="75"/>
    </row>
    <row r="88" spans="1:16" ht="15.75">
      <c r="F88" s="71"/>
      <c r="L88" s="71"/>
      <c r="M88" s="41"/>
      <c r="N88" s="75"/>
      <c r="P88" s="75"/>
    </row>
    <row r="89" spans="1:16" ht="15.75">
      <c r="C89" s="66">
        <f>B103/C86</f>
        <v>0.54875043998592032</v>
      </c>
      <c r="D89" s="66"/>
      <c r="F89" s="71"/>
      <c r="L89" s="71"/>
      <c r="M89" s="41"/>
      <c r="N89" s="75"/>
      <c r="P89" s="75"/>
    </row>
    <row r="90" spans="1:16" ht="15.75">
      <c r="C90" s="66">
        <f>B104/C87</f>
        <v>-0.14502296687852992</v>
      </c>
      <c r="F90" s="71"/>
      <c r="L90" s="71"/>
      <c r="M90" s="41"/>
      <c r="N90" s="75"/>
      <c r="P90" s="75"/>
    </row>
    <row r="91" spans="1:16" ht="15.75">
      <c r="L91" s="71"/>
      <c r="M91" s="76"/>
      <c r="N91" s="75"/>
    </row>
    <row r="92" spans="1:16" ht="15.75">
      <c r="L92" s="71"/>
      <c r="M92" s="76"/>
      <c r="N92" s="75"/>
    </row>
    <row r="93" spans="1:16" ht="15.75">
      <c r="B93" s="72" t="s">
        <v>26</v>
      </c>
      <c r="C93" s="72" t="s">
        <v>27</v>
      </c>
      <c r="L93" s="71"/>
      <c r="N93" s="75"/>
    </row>
    <row r="94" spans="1:16" ht="15.75">
      <c r="A94" s="37" t="s">
        <v>47</v>
      </c>
      <c r="B94" s="66">
        <f>B77-C77</f>
        <v>-1.3250263991552269E-2</v>
      </c>
      <c r="C94" s="66">
        <f t="shared" ref="C94:C95" si="8">B77-D77</f>
        <v>-4.1250263991552252E-2</v>
      </c>
    </row>
    <row r="95" spans="1:16" ht="15.75">
      <c r="A95" s="43">
        <v>1</v>
      </c>
      <c r="B95" s="66">
        <f t="shared" ref="B95:B104" si="9">B78-C78</f>
        <v>1.0671594508975714E-2</v>
      </c>
      <c r="C95" s="66">
        <f t="shared" si="8"/>
        <v>5.6715945089757143E-3</v>
      </c>
    </row>
    <row r="96" spans="1:16" ht="15.75">
      <c r="A96" s="43">
        <v>2</v>
      </c>
      <c r="B96" s="66">
        <f t="shared" si="9"/>
        <v>7.7835269271383312E-3</v>
      </c>
      <c r="C96" s="66">
        <f>B79-D79</f>
        <v>-3.2164730728616708E-3</v>
      </c>
      <c r="L96" s="71"/>
    </row>
    <row r="97" spans="1:12" ht="15.75">
      <c r="A97" s="43">
        <v>3</v>
      </c>
      <c r="B97" s="66">
        <f t="shared" si="9"/>
        <v>2.83949313621964E-3</v>
      </c>
      <c r="C97" s="66">
        <f t="shared" ref="C97:C104" si="10">B80-D80</f>
        <v>5.8394931362196392E-3</v>
      </c>
      <c r="L97" s="71"/>
    </row>
    <row r="98" spans="1:12" ht="15.75">
      <c r="A98" s="43">
        <v>4</v>
      </c>
      <c r="B98" s="66">
        <f t="shared" si="9"/>
        <v>1.6511087645195353E-2</v>
      </c>
      <c r="C98" s="66">
        <f t="shared" si="10"/>
        <v>1.751108764519535E-2</v>
      </c>
      <c r="L98" s="71"/>
    </row>
    <row r="99" spans="1:12" ht="15.75">
      <c r="A99" s="43">
        <v>5</v>
      </c>
      <c r="B99" s="66">
        <f t="shared" si="9"/>
        <v>1.2581837381203796E-2</v>
      </c>
      <c r="C99" s="66">
        <f t="shared" si="10"/>
        <v>-1.5418162618796208E-2</v>
      </c>
      <c r="L99" s="71"/>
    </row>
    <row r="100" spans="1:12" ht="15.75">
      <c r="A100" s="43">
        <v>6</v>
      </c>
      <c r="B100" s="66">
        <f t="shared" si="9"/>
        <v>-1.5311510031679187E-4</v>
      </c>
      <c r="C100" s="66">
        <f t="shared" si="10"/>
        <v>8.4688489968320901E-4</v>
      </c>
      <c r="L100" s="71"/>
    </row>
    <row r="101" spans="1:12" ht="15.75">
      <c r="A101" s="43">
        <v>7</v>
      </c>
      <c r="B101" s="66">
        <f t="shared" si="9"/>
        <v>1.451847940865892E-2</v>
      </c>
      <c r="C101" s="66">
        <f t="shared" si="10"/>
        <v>2.0518479408658918E-2</v>
      </c>
      <c r="L101" s="71"/>
    </row>
    <row r="102" spans="1:12" ht="15.75">
      <c r="A102" s="43">
        <v>8</v>
      </c>
      <c r="B102" s="66">
        <f t="shared" si="9"/>
        <v>3.0085533262935588E-2</v>
      </c>
      <c r="C102" s="66">
        <f t="shared" si="10"/>
        <v>3.1085533262935588E-2</v>
      </c>
      <c r="L102" s="71"/>
    </row>
    <row r="103" spans="1:12" ht="15.75">
      <c r="A103" s="43">
        <v>9</v>
      </c>
      <c r="B103" s="66">
        <f t="shared" si="9"/>
        <v>1.6462513199577609E-2</v>
      </c>
      <c r="C103" s="66">
        <f t="shared" si="10"/>
        <v>1.8462513199577611E-2</v>
      </c>
      <c r="L103" s="71"/>
    </row>
    <row r="104" spans="1:12" ht="15.75">
      <c r="A104" s="37" t="s">
        <v>48</v>
      </c>
      <c r="B104" s="66">
        <f t="shared" si="9"/>
        <v>-9.9050686378035935E-2</v>
      </c>
      <c r="C104" s="66">
        <f t="shared" si="10"/>
        <v>-3.9050686378035881E-2</v>
      </c>
    </row>
    <row r="110" spans="1:12" ht="15.75">
      <c r="A110" s="68"/>
      <c r="B110" s="173" t="s">
        <v>28</v>
      </c>
      <c r="C110" s="173"/>
      <c r="D110" s="173"/>
      <c r="E110" s="173"/>
    </row>
    <row r="111" spans="1:12" ht="79.5" thickBot="1">
      <c r="B111" s="77" t="s">
        <v>29</v>
      </c>
      <c r="C111" s="77" t="s">
        <v>30</v>
      </c>
      <c r="D111" s="77" t="s">
        <v>31</v>
      </c>
      <c r="E111" s="77" t="s">
        <v>32</v>
      </c>
    </row>
    <row r="112" spans="1:12" ht="15.75">
      <c r="A112" s="37" t="s">
        <v>19</v>
      </c>
      <c r="B112" s="78">
        <v>0</v>
      </c>
      <c r="C112" s="78">
        <v>1.1594202898550725E-2</v>
      </c>
      <c r="D112" s="78">
        <v>0.14553990610328638</v>
      </c>
      <c r="E112" s="78">
        <v>0.18213058419243985</v>
      </c>
    </row>
    <row r="113" spans="1:5" ht="15.75">
      <c r="A113" s="41">
        <v>1</v>
      </c>
      <c r="B113" s="79">
        <v>0</v>
      </c>
      <c r="C113" s="79">
        <v>0</v>
      </c>
      <c r="D113" s="79">
        <v>2.3474178403755864E-2</v>
      </c>
      <c r="E113" s="79">
        <v>5.8419243986254289E-2</v>
      </c>
    </row>
    <row r="114" spans="1:5" ht="15.75">
      <c r="A114" s="41">
        <v>2</v>
      </c>
      <c r="B114" s="79">
        <v>0</v>
      </c>
      <c r="C114" s="79">
        <v>2.8985507246376812E-3</v>
      </c>
      <c r="D114" s="79">
        <v>8.4507042253521125E-2</v>
      </c>
      <c r="E114" s="79">
        <v>9.9656357388316158E-2</v>
      </c>
    </row>
    <row r="115" spans="1:5" ht="15.75">
      <c r="A115" s="41">
        <v>3</v>
      </c>
      <c r="B115" s="79">
        <v>0</v>
      </c>
      <c r="C115" s="79">
        <v>1.4492753623188406E-2</v>
      </c>
      <c r="D115" s="79">
        <v>0.16901408450704225</v>
      </c>
      <c r="E115" s="79">
        <v>0.15807560137457044</v>
      </c>
    </row>
    <row r="116" spans="1:5" ht="15.75">
      <c r="A116" s="41">
        <v>4</v>
      </c>
      <c r="B116" s="79">
        <v>0</v>
      </c>
      <c r="C116" s="79">
        <v>2.8985507246376812E-2</v>
      </c>
      <c r="D116" s="79">
        <v>0.17370892018779344</v>
      </c>
      <c r="E116" s="79">
        <v>0.18900343642611683</v>
      </c>
    </row>
    <row r="117" spans="1:5" ht="15.75">
      <c r="A117" s="41">
        <v>5</v>
      </c>
      <c r="B117" s="79">
        <v>5.4545454545454543E-2</v>
      </c>
      <c r="C117" s="79">
        <v>0.14492753623188406</v>
      </c>
      <c r="D117" s="79">
        <v>0.20187793427230047</v>
      </c>
      <c r="E117" s="79">
        <v>0.20274914089347079</v>
      </c>
    </row>
    <row r="118" spans="1:5" ht="15.75">
      <c r="A118" s="41">
        <v>6</v>
      </c>
      <c r="B118" s="79">
        <v>0.10909090909090909</v>
      </c>
      <c r="C118" s="79">
        <v>0.17681159420289855</v>
      </c>
      <c r="D118" s="79">
        <v>0.12676056338028169</v>
      </c>
      <c r="E118" s="79">
        <v>6.8728522336769765E-2</v>
      </c>
    </row>
    <row r="119" spans="1:5" ht="15.75">
      <c r="A119" s="41">
        <v>7</v>
      </c>
      <c r="B119" s="79">
        <v>0.23636363636363636</v>
      </c>
      <c r="C119" s="79">
        <v>0.26376811594202898</v>
      </c>
      <c r="D119" s="79">
        <v>5.1643192488262907E-2</v>
      </c>
      <c r="E119" s="79">
        <v>2.7491408934707903E-2</v>
      </c>
    </row>
    <row r="120" spans="1:5" ht="15.75">
      <c r="A120" s="41">
        <v>8</v>
      </c>
      <c r="B120" s="79">
        <v>0.32727272727272727</v>
      </c>
      <c r="C120" s="79">
        <v>0.20579710144927535</v>
      </c>
      <c r="D120" s="79">
        <v>1.8779342723004695E-2</v>
      </c>
      <c r="E120" s="79">
        <v>1.0309278350515462E-2</v>
      </c>
    </row>
    <row r="121" spans="1:5" ht="15.75">
      <c r="A121" s="41">
        <v>9</v>
      </c>
      <c r="B121" s="79">
        <v>0.18181818181818182</v>
      </c>
      <c r="C121" s="79">
        <v>8.9855072463768129E-2</v>
      </c>
      <c r="D121" s="79">
        <v>4.6948356807511738E-3</v>
      </c>
      <c r="E121" s="79">
        <v>0</v>
      </c>
    </row>
    <row r="122" spans="1:5" ht="16.5" thickBot="1">
      <c r="A122" s="37" t="s">
        <v>20</v>
      </c>
      <c r="B122" s="80">
        <v>9.0909090909090912E-2</v>
      </c>
      <c r="C122" s="80">
        <v>6.0869565217391307E-2</v>
      </c>
      <c r="D122" s="80">
        <v>0</v>
      </c>
      <c r="E122" s="80">
        <v>3.4364261168384879E-3</v>
      </c>
    </row>
    <row r="124" spans="1:5" ht="15.75">
      <c r="B124" s="174" t="s">
        <v>33</v>
      </c>
      <c r="C124" s="174"/>
      <c r="D124" s="174"/>
      <c r="E124" s="174"/>
    </row>
    <row r="125" spans="1:5" ht="79.5" thickBot="1">
      <c r="B125" s="77" t="s">
        <v>29</v>
      </c>
      <c r="C125" s="77" t="s">
        <v>30</v>
      </c>
      <c r="D125" s="77" t="s">
        <v>31</v>
      </c>
      <c r="E125" s="77" t="s">
        <v>32</v>
      </c>
    </row>
    <row r="126" spans="1:5" ht="15.75">
      <c r="A126" s="41">
        <v>0</v>
      </c>
      <c r="B126" s="81">
        <f t="shared" ref="B126:E136" si="11">B112*$A126</f>
        <v>0</v>
      </c>
      <c r="C126" s="81">
        <f t="shared" si="11"/>
        <v>0</v>
      </c>
      <c r="D126" s="81">
        <f t="shared" si="11"/>
        <v>0</v>
      </c>
      <c r="E126" s="81">
        <f t="shared" si="11"/>
        <v>0</v>
      </c>
    </row>
    <row r="127" spans="1:5" ht="15.75">
      <c r="A127" s="41">
        <f>A126+1</f>
        <v>1</v>
      </c>
      <c r="B127" s="82">
        <f t="shared" si="11"/>
        <v>0</v>
      </c>
      <c r="C127" s="82">
        <f t="shared" si="11"/>
        <v>0</v>
      </c>
      <c r="D127" s="82">
        <f t="shared" si="11"/>
        <v>2.3474178403755864E-2</v>
      </c>
      <c r="E127" s="82">
        <f t="shared" si="11"/>
        <v>5.8419243986254289E-2</v>
      </c>
    </row>
    <row r="128" spans="1:5" ht="15.75">
      <c r="A128" s="41">
        <f t="shared" ref="A128:A136" si="12">A127+1</f>
        <v>2</v>
      </c>
      <c r="B128" s="82">
        <f t="shared" si="11"/>
        <v>0</v>
      </c>
      <c r="C128" s="82">
        <f t="shared" si="11"/>
        <v>5.7971014492753624E-3</v>
      </c>
      <c r="D128" s="82">
        <f t="shared" si="11"/>
        <v>0.16901408450704225</v>
      </c>
      <c r="E128" s="82">
        <f t="shared" si="11"/>
        <v>0.19931271477663232</v>
      </c>
    </row>
    <row r="129" spans="1:5" ht="15.75">
      <c r="A129" s="41">
        <f t="shared" si="12"/>
        <v>3</v>
      </c>
      <c r="B129" s="82">
        <f t="shared" si="11"/>
        <v>0</v>
      </c>
      <c r="C129" s="82">
        <f t="shared" si="11"/>
        <v>4.3478260869565216E-2</v>
      </c>
      <c r="D129" s="82">
        <f t="shared" si="11"/>
        <v>0.50704225352112675</v>
      </c>
      <c r="E129" s="82">
        <f t="shared" si="11"/>
        <v>0.47422680412371132</v>
      </c>
    </row>
    <row r="130" spans="1:5" ht="15.75">
      <c r="A130" s="41">
        <f t="shared" si="12"/>
        <v>4</v>
      </c>
      <c r="B130" s="82">
        <f t="shared" si="11"/>
        <v>0</v>
      </c>
      <c r="C130" s="82">
        <f t="shared" si="11"/>
        <v>0.11594202898550725</v>
      </c>
      <c r="D130" s="82">
        <f t="shared" si="11"/>
        <v>0.69483568075117375</v>
      </c>
      <c r="E130" s="82">
        <f t="shared" si="11"/>
        <v>0.75601374570446733</v>
      </c>
    </row>
    <row r="131" spans="1:5" ht="15.75">
      <c r="A131" s="41">
        <f t="shared" si="12"/>
        <v>5</v>
      </c>
      <c r="B131" s="82">
        <f t="shared" si="11"/>
        <v>0.27272727272727271</v>
      </c>
      <c r="C131" s="82">
        <f t="shared" si="11"/>
        <v>0.72463768115942029</v>
      </c>
      <c r="D131" s="82">
        <f t="shared" si="11"/>
        <v>1.0093896713615023</v>
      </c>
      <c r="E131" s="82">
        <f t="shared" si="11"/>
        <v>1.0137457044673539</v>
      </c>
    </row>
    <row r="132" spans="1:5" ht="15.75">
      <c r="A132" s="41">
        <f t="shared" si="12"/>
        <v>6</v>
      </c>
      <c r="B132" s="82">
        <f t="shared" si="11"/>
        <v>0.65454545454545454</v>
      </c>
      <c r="C132" s="82">
        <f t="shared" si="11"/>
        <v>1.0608695652173914</v>
      </c>
      <c r="D132" s="82">
        <f t="shared" si="11"/>
        <v>0.76056338028169013</v>
      </c>
      <c r="E132" s="82">
        <f t="shared" si="11"/>
        <v>0.41237113402061859</v>
      </c>
    </row>
    <row r="133" spans="1:5" ht="15.75">
      <c r="A133" s="41">
        <f t="shared" si="12"/>
        <v>7</v>
      </c>
      <c r="B133" s="82">
        <f t="shared" si="11"/>
        <v>1.6545454545454545</v>
      </c>
      <c r="C133" s="82">
        <f t="shared" si="11"/>
        <v>1.8463768115942027</v>
      </c>
      <c r="D133" s="82">
        <f t="shared" si="11"/>
        <v>0.36150234741784038</v>
      </c>
      <c r="E133" s="82">
        <f t="shared" si="11"/>
        <v>0.19243986254295531</v>
      </c>
    </row>
    <row r="134" spans="1:5" ht="15.75">
      <c r="A134" s="41">
        <f t="shared" si="12"/>
        <v>8</v>
      </c>
      <c r="B134" s="82">
        <f t="shared" si="11"/>
        <v>2.6181818181818182</v>
      </c>
      <c r="C134" s="82">
        <f t="shared" si="11"/>
        <v>1.6463768115942028</v>
      </c>
      <c r="D134" s="82">
        <f t="shared" si="11"/>
        <v>0.15023474178403756</v>
      </c>
      <c r="E134" s="82">
        <f t="shared" si="11"/>
        <v>8.2474226804123696E-2</v>
      </c>
    </row>
    <row r="135" spans="1:5" ht="15.75">
      <c r="A135" s="41">
        <f t="shared" si="12"/>
        <v>9</v>
      </c>
      <c r="B135" s="82">
        <f t="shared" si="11"/>
        <v>1.6363636363636365</v>
      </c>
      <c r="C135" s="82">
        <f t="shared" si="11"/>
        <v>0.80869565217391315</v>
      </c>
      <c r="D135" s="82">
        <f t="shared" si="11"/>
        <v>4.2253521126760563E-2</v>
      </c>
      <c r="E135" s="82">
        <f t="shared" si="11"/>
        <v>0</v>
      </c>
    </row>
    <row r="136" spans="1:5" ht="16.5" thickBot="1">
      <c r="A136" s="41">
        <f t="shared" si="12"/>
        <v>10</v>
      </c>
      <c r="B136" s="83">
        <f t="shared" si="11"/>
        <v>0.90909090909090917</v>
      </c>
      <c r="C136" s="83">
        <f t="shared" si="11"/>
        <v>0.60869565217391308</v>
      </c>
      <c r="D136" s="83">
        <f t="shared" si="11"/>
        <v>0</v>
      </c>
      <c r="E136" s="83">
        <f t="shared" si="11"/>
        <v>3.4364261168384883E-2</v>
      </c>
    </row>
    <row r="137" spans="1:5" ht="15.75">
      <c r="A137" s="41"/>
      <c r="B137" s="84"/>
      <c r="C137" s="84"/>
      <c r="D137" s="84"/>
      <c r="E137" s="84"/>
    </row>
    <row r="138" spans="1:5" ht="15.75">
      <c r="A138" s="41" t="s">
        <v>34</v>
      </c>
      <c r="B138" s="84">
        <f>SUM(B126:B137)</f>
        <v>7.745454545454546</v>
      </c>
      <c r="C138" s="84">
        <f t="shared" ref="C138:E138" si="13">SUM(C126:C137)</f>
        <v>6.8608695652173912</v>
      </c>
      <c r="D138" s="84">
        <f t="shared" si="13"/>
        <v>3.7183098591549295</v>
      </c>
      <c r="E138" s="84">
        <f t="shared" si="13"/>
        <v>3.2233676975945014</v>
      </c>
    </row>
    <row r="139" spans="1:5" ht="15.75">
      <c r="A139" s="37"/>
      <c r="B139" s="66"/>
      <c r="C139" s="66"/>
    </row>
    <row r="142" spans="1:5" ht="15.75">
      <c r="B142" s="173" t="s">
        <v>28</v>
      </c>
      <c r="C142" s="173"/>
      <c r="D142" s="173"/>
      <c r="E142" s="173"/>
    </row>
    <row r="143" spans="1:5" ht="78.75">
      <c r="B143" s="77" t="s">
        <v>29</v>
      </c>
      <c r="C143" s="77" t="s">
        <v>30</v>
      </c>
      <c r="D143" s="77" t="s">
        <v>31</v>
      </c>
      <c r="E143" s="77" t="s">
        <v>32</v>
      </c>
    </row>
    <row r="144" spans="1:5">
      <c r="B144" s="104">
        <v>8.6181818181818173</v>
      </c>
      <c r="C144" s="104">
        <v>8.4508670520231206</v>
      </c>
      <c r="D144" s="104">
        <v>7.3240740740740744</v>
      </c>
      <c r="E144" s="104">
        <v>7.8344827586206902</v>
      </c>
    </row>
    <row r="148" spans="2:5" ht="15.75">
      <c r="B148" s="173" t="s">
        <v>28</v>
      </c>
      <c r="C148" s="173"/>
      <c r="D148" s="173"/>
      <c r="E148" s="173"/>
    </row>
    <row r="149" spans="2:5" ht="78.75">
      <c r="B149" s="77" t="s">
        <v>29</v>
      </c>
      <c r="C149" s="77" t="s">
        <v>30</v>
      </c>
      <c r="D149" s="77" t="s">
        <v>31</v>
      </c>
      <c r="E149" s="77" t="s">
        <v>32</v>
      </c>
    </row>
    <row r="150" spans="2:5">
      <c r="B150" s="29">
        <v>7.5272727272727273</v>
      </c>
      <c r="C150" s="29">
        <v>7.3641618497109809</v>
      </c>
      <c r="D150" s="29">
        <v>6.2638888888888893</v>
      </c>
      <c r="E150" s="29">
        <v>6.7344827586206897</v>
      </c>
    </row>
    <row r="152" spans="2:5">
      <c r="B152" s="29"/>
    </row>
    <row r="153" spans="2:5">
      <c r="B153" s="29"/>
    </row>
  </sheetData>
  <mergeCells count="13">
    <mergeCell ref="B148:E148"/>
    <mergeCell ref="B110:E110"/>
    <mergeCell ref="B124:E124"/>
    <mergeCell ref="B142:E142"/>
    <mergeCell ref="B1:D1"/>
    <mergeCell ref="G1:J1"/>
    <mergeCell ref="M1:P1"/>
    <mergeCell ref="B2:B3"/>
    <mergeCell ref="D2:D3"/>
    <mergeCell ref="G2:G3"/>
    <mergeCell ref="J2:J3"/>
    <mergeCell ref="M2:M3"/>
    <mergeCell ref="P2:P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F835-3B6C-4840-8D67-EED790D79E07}">
  <dimension ref="A1:C70"/>
  <sheetViews>
    <sheetView workbookViewId="0">
      <selection activeCell="B148" sqref="B148:E150"/>
    </sheetView>
  </sheetViews>
  <sheetFormatPr baseColWidth="10" defaultRowHeight="15"/>
  <cols>
    <col min="1" max="1" width="29" customWidth="1"/>
    <col min="2" max="3" width="11.42578125" style="92"/>
  </cols>
  <sheetData>
    <row r="1" spans="1:3" ht="15" customHeight="1">
      <c r="A1" s="85"/>
      <c r="B1" s="178" t="s">
        <v>49</v>
      </c>
      <c r="C1" s="178"/>
    </row>
    <row r="2" spans="1:3" ht="18.75" customHeight="1">
      <c r="A2" s="85"/>
      <c r="B2" s="178"/>
      <c r="C2" s="178"/>
    </row>
    <row r="3" spans="1:3">
      <c r="A3" s="86" t="s">
        <v>68</v>
      </c>
      <c r="B3" s="87">
        <f>'P23_Ir a votar'!D17</f>
        <v>7.9577613516367478</v>
      </c>
      <c r="C3" s="88"/>
    </row>
    <row r="4" spans="1:3">
      <c r="A4" s="85"/>
      <c r="B4" s="88"/>
      <c r="C4" s="88"/>
    </row>
    <row r="5" spans="1:3">
      <c r="A5" s="86" t="s">
        <v>64</v>
      </c>
      <c r="B5" s="88"/>
      <c r="C5" s="88"/>
    </row>
    <row r="6" spans="1:3">
      <c r="A6" s="89" t="s">
        <v>57</v>
      </c>
      <c r="B6" s="90">
        <v>7.8057553956834536</v>
      </c>
      <c r="C6" s="90">
        <f>B3</f>
        <v>7.9577613516367478</v>
      </c>
    </row>
    <row r="7" spans="1:3">
      <c r="A7" s="89" t="s">
        <v>58</v>
      </c>
      <c r="B7" s="90">
        <v>7.7857142857142847</v>
      </c>
      <c r="C7" s="90">
        <f>C6</f>
        <v>7.9577613516367478</v>
      </c>
    </row>
    <row r="8" spans="1:3">
      <c r="A8" s="89" t="s">
        <v>59</v>
      </c>
      <c r="B8" s="90">
        <v>7.8543689320388346</v>
      </c>
      <c r="C8" s="90">
        <f t="shared" ref="C8:C30" si="0">C7</f>
        <v>7.9577613516367478</v>
      </c>
    </row>
    <row r="9" spans="1:3">
      <c r="A9" s="89" t="s">
        <v>60</v>
      </c>
      <c r="B9" s="90">
        <v>7.9261744966442951</v>
      </c>
      <c r="C9" s="90">
        <f t="shared" si="0"/>
        <v>7.9577613516367478</v>
      </c>
    </row>
    <row r="10" spans="1:3">
      <c r="A10" s="89" t="s">
        <v>61</v>
      </c>
      <c r="B10" s="90">
        <v>7.7933884297520652</v>
      </c>
      <c r="C10" s="90">
        <f t="shared" si="0"/>
        <v>7.9577613516367478</v>
      </c>
    </row>
    <row r="11" spans="1:3">
      <c r="A11" s="85" t="s">
        <v>36</v>
      </c>
      <c r="B11" s="90">
        <v>8.3347280334728033</v>
      </c>
      <c r="C11" s="90">
        <f t="shared" si="0"/>
        <v>7.9577613516367478</v>
      </c>
    </row>
    <row r="12" spans="1:3">
      <c r="B12" s="91"/>
      <c r="C12" s="90">
        <f t="shared" si="0"/>
        <v>7.9577613516367478</v>
      </c>
    </row>
    <row r="13" spans="1:3">
      <c r="A13" s="86" t="s">
        <v>65</v>
      </c>
      <c r="B13" s="90"/>
      <c r="C13" s="90">
        <f t="shared" si="0"/>
        <v>7.9577613516367478</v>
      </c>
    </row>
    <row r="14" spans="1:3" ht="24">
      <c r="A14" s="89" t="s">
        <v>37</v>
      </c>
      <c r="B14" s="90">
        <v>7.3478260869565215</v>
      </c>
      <c r="C14" s="90">
        <f t="shared" si="0"/>
        <v>7.9577613516367478</v>
      </c>
    </row>
    <row r="15" spans="1:3">
      <c r="A15" s="89" t="s">
        <v>38</v>
      </c>
      <c r="B15" s="90">
        <v>7.7555555555555564</v>
      </c>
      <c r="C15" s="90">
        <f t="shared" si="0"/>
        <v>7.9577613516367478</v>
      </c>
    </row>
    <row r="16" spans="1:3">
      <c r="A16" s="89" t="s">
        <v>39</v>
      </c>
      <c r="B16" s="90">
        <v>7.7039473684210531</v>
      </c>
      <c r="C16" s="90">
        <f t="shared" si="0"/>
        <v>7.9577613516367478</v>
      </c>
    </row>
    <row r="17" spans="1:3">
      <c r="A17" s="89" t="s">
        <v>40</v>
      </c>
      <c r="B17" s="90">
        <v>8.3826086956521753</v>
      </c>
      <c r="C17" s="90">
        <f t="shared" si="0"/>
        <v>7.9577613516367478</v>
      </c>
    </row>
    <row r="18" spans="1:3">
      <c r="C18" s="90">
        <f t="shared" si="0"/>
        <v>7.9577613516367478</v>
      </c>
    </row>
    <row r="19" spans="1:3">
      <c r="A19" s="86" t="s">
        <v>66</v>
      </c>
      <c r="B19" s="90"/>
      <c r="C19" s="90">
        <f t="shared" si="0"/>
        <v>7.9577613516367478</v>
      </c>
    </row>
    <row r="20" spans="1:3">
      <c r="A20" s="89" t="s">
        <v>41</v>
      </c>
      <c r="B20" s="90">
        <v>7.4105263157894736</v>
      </c>
      <c r="C20" s="90">
        <f t="shared" si="0"/>
        <v>7.9577613516367478</v>
      </c>
    </row>
    <row r="21" spans="1:3">
      <c r="A21" s="89" t="s">
        <v>42</v>
      </c>
      <c r="B21" s="90">
        <v>8.075396825396826</v>
      </c>
      <c r="C21" s="90">
        <f t="shared" si="0"/>
        <v>7.9577613516367478</v>
      </c>
    </row>
    <row r="22" spans="1:3">
      <c r="A22" s="89" t="s">
        <v>43</v>
      </c>
      <c r="B22" s="90">
        <v>7.5263157894736841</v>
      </c>
      <c r="C22" s="90">
        <f t="shared" si="0"/>
        <v>7.9577613516367478</v>
      </c>
    </row>
    <row r="23" spans="1:3">
      <c r="A23" s="89" t="s">
        <v>44</v>
      </c>
      <c r="B23" s="90">
        <v>8.1047619047619044</v>
      </c>
      <c r="C23" s="90">
        <f t="shared" si="0"/>
        <v>7.9577613516367478</v>
      </c>
    </row>
    <row r="24" spans="1:3">
      <c r="A24" s="89" t="s">
        <v>45</v>
      </c>
      <c r="B24" s="90">
        <v>7.9375</v>
      </c>
      <c r="C24" s="90">
        <f t="shared" si="0"/>
        <v>7.9577613516367478</v>
      </c>
    </row>
    <row r="25" spans="1:3">
      <c r="A25" s="89" t="s">
        <v>46</v>
      </c>
      <c r="B25" s="90">
        <v>7.6666666666666679</v>
      </c>
      <c r="C25" s="90">
        <f t="shared" si="0"/>
        <v>7.9577613516367478</v>
      </c>
    </row>
    <row r="26" spans="1:3">
      <c r="C26" s="90">
        <f t="shared" si="0"/>
        <v>7.9577613516367478</v>
      </c>
    </row>
    <row r="27" spans="1:3">
      <c r="A27" s="86" t="s">
        <v>67</v>
      </c>
      <c r="B27" s="90"/>
      <c r="C27" s="90">
        <f t="shared" si="0"/>
        <v>7.9577613516367478</v>
      </c>
    </row>
    <row r="28" spans="1:3">
      <c r="A28" s="89" t="s">
        <v>62</v>
      </c>
      <c r="B28" s="90">
        <v>8.3870129870129873</v>
      </c>
      <c r="C28" s="90">
        <f t="shared" si="0"/>
        <v>7.9577613516367478</v>
      </c>
    </row>
    <row r="29" spans="1:3">
      <c r="A29" s="89" t="s">
        <v>35</v>
      </c>
      <c r="B29" s="90">
        <v>7.8216216216216203</v>
      </c>
      <c r="C29" s="90">
        <f t="shared" si="0"/>
        <v>7.9577613516367478</v>
      </c>
    </row>
    <row r="30" spans="1:3">
      <c r="A30" s="89" t="s">
        <v>63</v>
      </c>
      <c r="B30" s="90">
        <v>7.2515723270440251</v>
      </c>
      <c r="C30" s="90">
        <f t="shared" si="0"/>
        <v>7.9577613516367478</v>
      </c>
    </row>
    <row r="31" spans="1:3">
      <c r="C31" s="90"/>
    </row>
    <row r="32" spans="1:3">
      <c r="C32" s="90"/>
    </row>
    <row r="33" spans="1:3">
      <c r="C33" s="90"/>
    </row>
    <row r="34" spans="1:3">
      <c r="A34" s="86"/>
      <c r="B34" s="91"/>
      <c r="C34" s="90"/>
    </row>
    <row r="35" spans="1:3">
      <c r="A35" s="89"/>
      <c r="B35" s="90"/>
      <c r="C35" s="90"/>
    </row>
    <row r="36" spans="1:3">
      <c r="A36" s="89"/>
      <c r="B36" s="90"/>
      <c r="C36" s="90"/>
    </row>
    <row r="37" spans="1:3">
      <c r="A37" s="89"/>
      <c r="B37" s="90"/>
      <c r="C37" s="90"/>
    </row>
    <row r="38" spans="1:3">
      <c r="C38" s="90"/>
    </row>
    <row r="39" spans="1:3">
      <c r="A39" s="86"/>
      <c r="C39" s="90"/>
    </row>
    <row r="40" spans="1:3">
      <c r="A40" s="85"/>
      <c r="B40" s="178" t="s">
        <v>49</v>
      </c>
      <c r="C40" s="178"/>
    </row>
    <row r="41" spans="1:3">
      <c r="A41" s="85"/>
      <c r="B41" s="178"/>
      <c r="C41" s="178"/>
    </row>
    <row r="42" spans="1:3">
      <c r="A42" s="86" t="s">
        <v>69</v>
      </c>
      <c r="B42" s="87">
        <f>'P23_Ir a votar'!B60*10</f>
        <v>6.8743400211193242</v>
      </c>
      <c r="C42" s="88"/>
    </row>
    <row r="43" spans="1:3">
      <c r="A43" s="85"/>
      <c r="B43" s="88"/>
      <c r="C43" s="88"/>
    </row>
    <row r="44" spans="1:3">
      <c r="A44" s="86" t="s">
        <v>64</v>
      </c>
      <c r="B44" s="88"/>
      <c r="C44" s="88"/>
    </row>
    <row r="45" spans="1:3">
      <c r="A45" s="89" t="s">
        <v>57</v>
      </c>
      <c r="B45" s="90">
        <v>6.4316546762589928</v>
      </c>
      <c r="C45" s="90">
        <f>B42</f>
        <v>6.8743400211193242</v>
      </c>
    </row>
    <row r="46" spans="1:3">
      <c r="A46" s="89" t="s">
        <v>58</v>
      </c>
      <c r="B46" s="90">
        <v>6.7499999999999991</v>
      </c>
      <c r="C46" s="90">
        <f>C45</f>
        <v>6.8743400211193242</v>
      </c>
    </row>
    <row r="47" spans="1:3">
      <c r="A47" s="89" t="s">
        <v>59</v>
      </c>
      <c r="B47" s="90">
        <v>6.7184466019417464</v>
      </c>
      <c r="C47" s="90">
        <f t="shared" ref="C47:C69" si="1">C46</f>
        <v>6.8743400211193242</v>
      </c>
    </row>
    <row r="48" spans="1:3">
      <c r="A48" s="89" t="s">
        <v>60</v>
      </c>
      <c r="B48" s="90">
        <v>7.0335570469798654</v>
      </c>
      <c r="C48" s="90">
        <f t="shared" si="1"/>
        <v>6.8743400211193242</v>
      </c>
    </row>
    <row r="49" spans="1:3">
      <c r="A49" s="89" t="s">
        <v>61</v>
      </c>
      <c r="B49" s="90">
        <v>6.6363636363636358</v>
      </c>
      <c r="C49" s="90">
        <f t="shared" si="1"/>
        <v>6.8743400211193242</v>
      </c>
    </row>
    <row r="50" spans="1:3">
      <c r="A50" s="85" t="s">
        <v>36</v>
      </c>
      <c r="B50" s="90">
        <v>7.3221757322175733</v>
      </c>
      <c r="C50" s="90">
        <f t="shared" si="1"/>
        <v>6.8743400211193242</v>
      </c>
    </row>
    <row r="51" spans="1:3">
      <c r="B51" s="91"/>
      <c r="C51" s="90">
        <f t="shared" si="1"/>
        <v>6.8743400211193242</v>
      </c>
    </row>
    <row r="52" spans="1:3">
      <c r="A52" s="86" t="s">
        <v>65</v>
      </c>
      <c r="B52" s="90"/>
      <c r="C52" s="90">
        <f t="shared" si="1"/>
        <v>6.8743400211193242</v>
      </c>
    </row>
    <row r="53" spans="1:3" ht="24">
      <c r="A53" s="89" t="s">
        <v>37</v>
      </c>
      <c r="B53" s="90">
        <v>6.6521739130434785</v>
      </c>
      <c r="C53" s="90">
        <f t="shared" si="1"/>
        <v>6.8743400211193242</v>
      </c>
    </row>
    <row r="54" spans="1:3">
      <c r="A54" s="89" t="s">
        <v>38</v>
      </c>
      <c r="B54" s="90">
        <v>6.5296296296296301</v>
      </c>
      <c r="C54" s="90">
        <f t="shared" si="1"/>
        <v>6.8743400211193242</v>
      </c>
    </row>
    <row r="55" spans="1:3">
      <c r="A55" s="89" t="s">
        <v>39</v>
      </c>
      <c r="B55" s="90">
        <v>6.3782894736842106</v>
      </c>
      <c r="C55" s="90">
        <f t="shared" si="1"/>
        <v>6.8743400211193242</v>
      </c>
    </row>
    <row r="56" spans="1:3">
      <c r="A56" s="89" t="s">
        <v>40</v>
      </c>
      <c r="B56" s="90">
        <v>7.6144927536231899</v>
      </c>
      <c r="C56" s="90">
        <f t="shared" si="1"/>
        <v>6.8743400211193242</v>
      </c>
    </row>
    <row r="57" spans="1:3">
      <c r="C57" s="90">
        <f t="shared" si="1"/>
        <v>6.8743400211193242</v>
      </c>
    </row>
    <row r="58" spans="1:3">
      <c r="A58" s="86" t="s">
        <v>66</v>
      </c>
      <c r="B58" s="90"/>
      <c r="C58" s="90">
        <f t="shared" si="1"/>
        <v>6.8743400211193242</v>
      </c>
    </row>
    <row r="59" spans="1:3">
      <c r="A59" s="89" t="s">
        <v>41</v>
      </c>
      <c r="B59" s="90">
        <v>6.1368421052631579</v>
      </c>
      <c r="C59" s="90">
        <f t="shared" si="1"/>
        <v>6.8743400211193242</v>
      </c>
    </row>
    <row r="60" spans="1:3">
      <c r="A60" s="89" t="s">
        <v>42</v>
      </c>
      <c r="B60" s="90">
        <v>7.0496031746031749</v>
      </c>
      <c r="C60" s="90">
        <f t="shared" si="1"/>
        <v>6.8743400211193242</v>
      </c>
    </row>
    <row r="61" spans="1:3">
      <c r="A61" s="89" t="s">
        <v>43</v>
      </c>
      <c r="B61" s="90">
        <v>6.2982456140350873</v>
      </c>
      <c r="C61" s="90">
        <f t="shared" si="1"/>
        <v>6.8743400211193242</v>
      </c>
    </row>
    <row r="62" spans="1:3">
      <c r="A62" s="89" t="s">
        <v>44</v>
      </c>
      <c r="B62" s="90">
        <v>7.3476190476190482</v>
      </c>
      <c r="C62" s="90">
        <f t="shared" si="1"/>
        <v>6.8743400211193242</v>
      </c>
    </row>
    <row r="63" spans="1:3">
      <c r="A63" s="89" t="s">
        <v>45</v>
      </c>
      <c r="B63" s="90">
        <v>6.208333333333333</v>
      </c>
      <c r="C63" s="90">
        <f t="shared" si="1"/>
        <v>6.8743400211193242</v>
      </c>
    </row>
    <row r="64" spans="1:3">
      <c r="A64" s="89" t="s">
        <v>46</v>
      </c>
      <c r="B64" s="90">
        <v>5.4666666666666668</v>
      </c>
      <c r="C64" s="90">
        <f t="shared" si="1"/>
        <v>6.8743400211193242</v>
      </c>
    </row>
    <row r="65" spans="1:3">
      <c r="C65" s="90">
        <f t="shared" si="1"/>
        <v>6.8743400211193242</v>
      </c>
    </row>
    <row r="66" spans="1:3">
      <c r="A66" s="86" t="s">
        <v>67</v>
      </c>
      <c r="B66" s="90"/>
      <c r="C66" s="90">
        <f t="shared" si="1"/>
        <v>6.8743400211193242</v>
      </c>
    </row>
    <row r="67" spans="1:3">
      <c r="A67" s="89" t="s">
        <v>62</v>
      </c>
      <c r="B67" s="90">
        <v>7.4727272727272727</v>
      </c>
      <c r="C67" s="90">
        <f t="shared" si="1"/>
        <v>6.8743400211193242</v>
      </c>
    </row>
    <row r="68" spans="1:3">
      <c r="A68" s="89" t="s">
        <v>35</v>
      </c>
      <c r="B68" s="90">
        <v>6.6486486486486474</v>
      </c>
      <c r="C68" s="90">
        <f t="shared" si="1"/>
        <v>6.8743400211193242</v>
      </c>
    </row>
    <row r="69" spans="1:3">
      <c r="A69" s="89" t="s">
        <v>63</v>
      </c>
      <c r="B69" s="90">
        <v>5.9559748427672954</v>
      </c>
      <c r="C69" s="90">
        <f t="shared" si="1"/>
        <v>6.8743400211193242</v>
      </c>
    </row>
    <row r="70" spans="1:3">
      <c r="C70" s="90"/>
    </row>
  </sheetData>
  <mergeCells count="2">
    <mergeCell ref="B1:C2"/>
    <mergeCell ref="B40:C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E065D-522D-4214-B945-0EA80C057868}">
  <dimension ref="A1:P29"/>
  <sheetViews>
    <sheetView workbookViewId="0">
      <selection activeCell="T22" sqref="T22"/>
    </sheetView>
  </sheetViews>
  <sheetFormatPr baseColWidth="10" defaultRowHeight="15"/>
  <cols>
    <col min="1" max="1" width="22.28515625" customWidth="1"/>
  </cols>
  <sheetData>
    <row r="1" spans="1:16" ht="39" customHeight="1">
      <c r="B1" s="106" t="s">
        <v>79</v>
      </c>
    </row>
    <row r="2" spans="1:16">
      <c r="A2" s="107" t="s">
        <v>78</v>
      </c>
      <c r="B2" s="108">
        <v>2.7225130890052355E-2</v>
      </c>
    </row>
    <row r="3" spans="1:16">
      <c r="A3" s="107" t="s">
        <v>77</v>
      </c>
      <c r="B3" s="108">
        <v>5.445026178010471E-2</v>
      </c>
    </row>
    <row r="4" spans="1:16" ht="15.75" customHeight="1">
      <c r="A4" s="107" t="s">
        <v>76</v>
      </c>
      <c r="B4" s="108">
        <v>0.14031413612565444</v>
      </c>
      <c r="O4" s="105"/>
    </row>
    <row r="5" spans="1:16" ht="25.5" customHeight="1">
      <c r="A5" s="107" t="s">
        <v>80</v>
      </c>
      <c r="B5" s="108">
        <v>0.19581151832460733</v>
      </c>
      <c r="O5" s="105"/>
    </row>
    <row r="6" spans="1:16" ht="24">
      <c r="A6" s="107" t="s">
        <v>75</v>
      </c>
      <c r="B6" s="108">
        <v>0.1225130890052356</v>
      </c>
      <c r="O6" s="105"/>
    </row>
    <row r="7" spans="1:16" ht="36.75" customHeight="1">
      <c r="A7" s="107" t="s">
        <v>81</v>
      </c>
      <c r="B7" s="108">
        <v>7.2251308900523559E-2</v>
      </c>
      <c r="O7" s="105"/>
    </row>
    <row r="8" spans="1:16" ht="36.75" customHeight="1">
      <c r="A8" s="107" t="s">
        <v>74</v>
      </c>
      <c r="B8" s="108">
        <v>0.38743455497382201</v>
      </c>
      <c r="L8" s="105"/>
      <c r="O8" s="105"/>
    </row>
    <row r="9" spans="1:16" ht="15.75" customHeight="1">
      <c r="L9" s="105"/>
      <c r="O9" s="105"/>
    </row>
    <row r="10" spans="1:16" ht="15" customHeight="1">
      <c r="L10" s="105"/>
      <c r="O10" s="105"/>
    </row>
    <row r="11" spans="1:16" ht="15.75" customHeight="1">
      <c r="L11" s="105"/>
      <c r="O11" s="105"/>
    </row>
    <row r="12" spans="1:16">
      <c r="L12" s="105"/>
      <c r="O12" s="105"/>
    </row>
    <row r="13" spans="1:16" ht="72.75">
      <c r="A13" s="109"/>
      <c r="B13" s="110" t="s">
        <v>74</v>
      </c>
      <c r="C13" s="110" t="s">
        <v>81</v>
      </c>
      <c r="D13" s="110" t="s">
        <v>75</v>
      </c>
      <c r="E13" s="110" t="s">
        <v>80</v>
      </c>
      <c r="F13" s="110" t="s">
        <v>76</v>
      </c>
      <c r="L13" s="105"/>
      <c r="O13" s="105"/>
    </row>
    <row r="14" spans="1:16" ht="47.25" customHeight="1">
      <c r="A14" s="110" t="s">
        <v>29</v>
      </c>
      <c r="B14" s="111">
        <v>0.83333333333333348</v>
      </c>
      <c r="C14" s="111">
        <v>1.8518518518518517E-2</v>
      </c>
      <c r="D14" s="111">
        <v>1.8518518518518517E-2</v>
      </c>
      <c r="E14" s="111">
        <v>5.5555555555555552E-2</v>
      </c>
      <c r="F14" s="111">
        <v>7.407407407407407E-2</v>
      </c>
      <c r="L14" s="105"/>
      <c r="O14" s="105"/>
    </row>
    <row r="15" spans="1:16" ht="36.75">
      <c r="A15" s="110" t="s">
        <v>30</v>
      </c>
      <c r="B15" s="111">
        <v>0.76646706586826352</v>
      </c>
      <c r="C15" s="111">
        <v>3.5928143712574849E-2</v>
      </c>
      <c r="D15" s="111">
        <v>3.2934131736526949E-2</v>
      </c>
      <c r="E15" s="111">
        <v>4.790419161676647E-2</v>
      </c>
      <c r="F15" s="111">
        <v>0.11676646706586827</v>
      </c>
      <c r="L15" s="105"/>
      <c r="O15" s="105"/>
    </row>
    <row r="16" spans="1:16" ht="31.5" customHeight="1">
      <c r="A16" s="110" t="s">
        <v>31</v>
      </c>
      <c r="B16" s="111">
        <v>0.17801047120418848</v>
      </c>
      <c r="C16" s="111">
        <v>0.10471204188481675</v>
      </c>
      <c r="D16" s="111">
        <v>0.18848167539267016</v>
      </c>
      <c r="E16" s="111">
        <v>0.36649214659685858</v>
      </c>
      <c r="F16" s="111">
        <v>0.16230366492146597</v>
      </c>
      <c r="L16" s="105"/>
      <c r="O16" s="105"/>
      <c r="P16" s="105"/>
    </row>
    <row r="17" spans="1:16" ht="15" customHeight="1">
      <c r="A17" s="110" t="s">
        <v>32</v>
      </c>
      <c r="B17" s="111">
        <v>0.11610486891385768</v>
      </c>
      <c r="C17" s="111">
        <v>0.12359550561797752</v>
      </c>
      <c r="D17" s="111">
        <v>0.25093632958801498</v>
      </c>
      <c r="E17" s="111">
        <v>0.35205992509363299</v>
      </c>
      <c r="F17" s="111">
        <v>0.15730337078651685</v>
      </c>
      <c r="L17" s="105"/>
      <c r="O17" s="105"/>
      <c r="P17" s="105"/>
    </row>
    <row r="18" spans="1:16">
      <c r="O18" s="105"/>
      <c r="P18" s="105"/>
    </row>
    <row r="19" spans="1:16" ht="15.75" customHeight="1">
      <c r="O19" s="105"/>
      <c r="P19" s="105"/>
    </row>
    <row r="20" spans="1:16" ht="15" customHeight="1">
      <c r="O20" s="105"/>
      <c r="P20" s="105"/>
    </row>
    <row r="21" spans="1:16">
      <c r="P21" s="105"/>
    </row>
    <row r="22" spans="1:16">
      <c r="P22" s="105"/>
    </row>
    <row r="23" spans="1:16" ht="72.75">
      <c r="B23" s="110" t="s">
        <v>74</v>
      </c>
      <c r="C23" s="110" t="s">
        <v>81</v>
      </c>
      <c r="D23" s="110" t="s">
        <v>75</v>
      </c>
      <c r="E23" s="110" t="s">
        <v>80</v>
      </c>
      <c r="F23" s="110" t="s">
        <v>76</v>
      </c>
      <c r="P23" s="105"/>
    </row>
    <row r="24" spans="1:16" ht="24.75">
      <c r="A24" s="110" t="s">
        <v>82</v>
      </c>
      <c r="B24" s="111">
        <v>0.43799058084772369</v>
      </c>
      <c r="C24" s="111">
        <v>6.5934065934065936E-2</v>
      </c>
      <c r="D24" s="111">
        <v>0.14285714285714285</v>
      </c>
      <c r="E24" s="111">
        <v>0.22135007849293564</v>
      </c>
      <c r="F24" s="111">
        <v>0.13186813186813187</v>
      </c>
      <c r="P24" s="105"/>
    </row>
    <row r="25" spans="1:16" ht="15" customHeight="1">
      <c r="P25" s="105"/>
    </row>
    <row r="26" spans="1:16">
      <c r="P26" s="105"/>
    </row>
    <row r="27" spans="1:16">
      <c r="P27" s="105"/>
    </row>
    <row r="28" spans="1:16">
      <c r="P28" s="105"/>
    </row>
    <row r="29" spans="1:16">
      <c r="P29" s="10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AE673-FA61-4510-A3F9-549B0C81EBD3}">
  <dimension ref="A1:T103"/>
  <sheetViews>
    <sheetView workbookViewId="0">
      <pane xSplit="2" ySplit="4" topLeftCell="C5" activePane="bottomRight" state="frozen"/>
      <selection activeCell="D105" sqref="D105"/>
      <selection pane="topRight" activeCell="D105" sqref="D105"/>
      <selection pane="bottomLeft" activeCell="D105" sqref="D105"/>
      <selection pane="bottomRight"/>
    </sheetView>
  </sheetViews>
  <sheetFormatPr baseColWidth="10" defaultRowHeight="14.25"/>
  <cols>
    <col min="1" max="1" width="20.42578125" style="113" customWidth="1"/>
    <col min="2" max="2" width="35.5703125" style="113" customWidth="1"/>
    <col min="3" max="3" width="24.28515625" style="113" customWidth="1"/>
    <col min="4" max="6" width="22.7109375" style="113" customWidth="1"/>
    <col min="7" max="16384" width="11.42578125" style="113"/>
  </cols>
  <sheetData>
    <row r="1" spans="2:10" ht="27.75">
      <c r="C1" s="180">
        <v>2018</v>
      </c>
      <c r="D1" s="180"/>
      <c r="E1" s="180"/>
      <c r="F1" s="143"/>
    </row>
    <row r="2" spans="2:10" ht="15" customHeight="1"/>
    <row r="3" spans="2:10" ht="16.5" customHeight="1">
      <c r="B3" s="114"/>
      <c r="C3" s="115" t="s">
        <v>83</v>
      </c>
      <c r="D3" s="115" t="s">
        <v>84</v>
      </c>
      <c r="E3" s="116" t="s">
        <v>85</v>
      </c>
      <c r="J3" s="117"/>
    </row>
    <row r="4" spans="2:10" ht="15" customHeight="1">
      <c r="B4" s="118" t="s">
        <v>86</v>
      </c>
      <c r="C4" s="119">
        <v>0.56999999999999995</v>
      </c>
      <c r="D4" s="119">
        <v>0.43</v>
      </c>
      <c r="E4" s="120">
        <v>904</v>
      </c>
      <c r="H4" s="121"/>
      <c r="J4" s="117"/>
    </row>
    <row r="5" spans="2:10" ht="15" customHeight="1">
      <c r="B5" s="118"/>
      <c r="C5" s="117"/>
      <c r="D5" s="117"/>
      <c r="E5" s="122"/>
      <c r="H5" s="121"/>
      <c r="J5" s="117"/>
    </row>
    <row r="6" spans="2:10" ht="15" customHeight="1">
      <c r="B6" s="123" t="s">
        <v>98</v>
      </c>
      <c r="C6" s="117"/>
      <c r="D6" s="124"/>
      <c r="E6" s="124"/>
    </row>
    <row r="7" spans="2:10" ht="14.25" customHeight="1">
      <c r="B7" s="125" t="s">
        <v>70</v>
      </c>
      <c r="C7" s="126">
        <v>0.44</v>
      </c>
      <c r="D7" s="126">
        <f>1-C7</f>
        <v>0.56000000000000005</v>
      </c>
      <c r="E7" s="127">
        <v>100</v>
      </c>
    </row>
    <row r="8" spans="2:10" ht="15.75" customHeight="1">
      <c r="B8" s="125" t="s">
        <v>56</v>
      </c>
      <c r="C8" s="126">
        <v>0.53100000000000003</v>
      </c>
      <c r="D8" s="126">
        <f t="shared" ref="D8:D11" si="0">1-C8</f>
        <v>0.46899999999999997</v>
      </c>
      <c r="E8" s="127">
        <v>224</v>
      </c>
    </row>
    <row r="9" spans="2:10" ht="15" customHeight="1">
      <c r="B9" s="125" t="s">
        <v>71</v>
      </c>
      <c r="C9" s="126">
        <v>0.51200000000000001</v>
      </c>
      <c r="D9" s="126">
        <f t="shared" si="0"/>
        <v>0.48799999999999999</v>
      </c>
      <c r="E9" s="127">
        <v>250</v>
      </c>
    </row>
    <row r="10" spans="2:10" ht="14.25" customHeight="1">
      <c r="B10" s="125" t="s">
        <v>72</v>
      </c>
      <c r="C10" s="126">
        <v>0.58499999999999996</v>
      </c>
      <c r="D10" s="126">
        <f t="shared" si="0"/>
        <v>0.41500000000000004</v>
      </c>
      <c r="E10" s="127">
        <v>118</v>
      </c>
    </row>
    <row r="11" spans="2:10" ht="15.75" customHeight="1">
      <c r="B11" s="125" t="s">
        <v>73</v>
      </c>
      <c r="C11" s="126">
        <v>0.73099999999999998</v>
      </c>
      <c r="D11" s="126">
        <f t="shared" si="0"/>
        <v>0.26900000000000002</v>
      </c>
      <c r="E11" s="127">
        <v>212</v>
      </c>
    </row>
    <row r="12" spans="2:10" ht="15.75" customHeight="1">
      <c r="B12" s="125"/>
      <c r="C12" s="126"/>
      <c r="D12" s="126"/>
      <c r="E12" s="127"/>
    </row>
    <row r="13" spans="2:10" ht="15.75" customHeight="1">
      <c r="B13" s="128" t="s">
        <v>99</v>
      </c>
      <c r="C13" s="126"/>
      <c r="D13" s="126"/>
      <c r="E13" s="127"/>
    </row>
    <row r="14" spans="2:10" ht="15.75" customHeight="1">
      <c r="B14" s="125" t="s">
        <v>87</v>
      </c>
      <c r="C14" s="126">
        <v>0.51900000000000002</v>
      </c>
      <c r="D14" s="126">
        <f t="shared" ref="D14:D19" si="1">1-C14</f>
        <v>0.48099999999999998</v>
      </c>
      <c r="E14" s="127">
        <v>133</v>
      </c>
    </row>
    <row r="15" spans="2:10" ht="15.75" customHeight="1">
      <c r="B15" s="125" t="s">
        <v>88</v>
      </c>
      <c r="C15" s="126">
        <v>0.67</v>
      </c>
      <c r="D15" s="126">
        <f t="shared" si="1"/>
        <v>0.32999999999999996</v>
      </c>
      <c r="E15" s="127">
        <v>185</v>
      </c>
    </row>
    <row r="16" spans="2:10" ht="15.75" customHeight="1">
      <c r="B16" s="125" t="s">
        <v>89</v>
      </c>
      <c r="C16" s="126">
        <v>0.67300000000000004</v>
      </c>
      <c r="D16" s="126">
        <f t="shared" si="1"/>
        <v>0.32699999999999996</v>
      </c>
      <c r="E16" s="127">
        <v>101</v>
      </c>
    </row>
    <row r="17" spans="2:15" ht="15.75" customHeight="1">
      <c r="B17" s="125" t="s">
        <v>90</v>
      </c>
      <c r="C17" s="126">
        <v>0.434</v>
      </c>
      <c r="D17" s="126">
        <f t="shared" si="1"/>
        <v>0.56600000000000006</v>
      </c>
      <c r="E17" s="127">
        <v>145</v>
      </c>
    </row>
    <row r="18" spans="2:15" ht="15.75" customHeight="1">
      <c r="B18" s="125" t="s">
        <v>91</v>
      </c>
      <c r="C18" s="126">
        <v>0.621</v>
      </c>
      <c r="D18" s="126">
        <f t="shared" si="1"/>
        <v>0.379</v>
      </c>
      <c r="E18" s="127">
        <v>116</v>
      </c>
    </row>
    <row r="19" spans="2:15" ht="15.75" customHeight="1">
      <c r="B19" s="125" t="s">
        <v>56</v>
      </c>
      <c r="C19" s="126">
        <v>0.53100000000000003</v>
      </c>
      <c r="D19" s="126">
        <f t="shared" si="1"/>
        <v>0.46899999999999997</v>
      </c>
      <c r="E19" s="127">
        <v>224</v>
      </c>
    </row>
    <row r="20" spans="2:15" ht="15.75" customHeight="1">
      <c r="C20" s="124"/>
      <c r="D20" s="124"/>
      <c r="E20" s="124"/>
    </row>
    <row r="21" spans="2:15">
      <c r="B21" s="123" t="s">
        <v>100</v>
      </c>
      <c r="C21" s="124"/>
      <c r="D21" s="124"/>
      <c r="E21" s="124"/>
    </row>
    <row r="22" spans="2:15" ht="14.25" customHeight="1">
      <c r="B22" s="129" t="s">
        <v>92</v>
      </c>
      <c r="C22" s="130">
        <v>0.65</v>
      </c>
      <c r="D22" s="126">
        <f t="shared" ref="D22:D25" si="2">1-C22</f>
        <v>0.35</v>
      </c>
      <c r="E22" s="131">
        <v>20</v>
      </c>
    </row>
    <row r="23" spans="2:15" ht="15.75" customHeight="1">
      <c r="B23" s="129" t="s">
        <v>93</v>
      </c>
      <c r="C23" s="130">
        <v>0.64300000000000002</v>
      </c>
      <c r="D23" s="126">
        <f t="shared" si="2"/>
        <v>0.35699999999999998</v>
      </c>
      <c r="E23" s="131">
        <v>255</v>
      </c>
    </row>
    <row r="24" spans="2:15">
      <c r="B24" s="129" t="s">
        <v>94</v>
      </c>
      <c r="C24" s="130">
        <v>0.51200000000000001</v>
      </c>
      <c r="D24" s="126">
        <f t="shared" si="2"/>
        <v>0.48799999999999999</v>
      </c>
      <c r="E24" s="131">
        <v>289</v>
      </c>
    </row>
    <row r="25" spans="2:15" ht="15" customHeight="1">
      <c r="B25" s="129" t="s">
        <v>95</v>
      </c>
      <c r="C25" s="130">
        <v>0.56100000000000005</v>
      </c>
      <c r="D25" s="126">
        <f t="shared" si="2"/>
        <v>0.43899999999999995</v>
      </c>
      <c r="E25" s="131">
        <v>335</v>
      </c>
      <c r="O25" s="112"/>
    </row>
    <row r="26" spans="2:15">
      <c r="B26" s="129"/>
      <c r="C26" s="132"/>
      <c r="D26" s="132"/>
      <c r="E26" s="124"/>
      <c r="O26" s="112"/>
    </row>
    <row r="27" spans="2:15">
      <c r="B27" s="128" t="s">
        <v>101</v>
      </c>
      <c r="C27" s="132"/>
      <c r="D27" s="132"/>
      <c r="E27" s="124"/>
      <c r="O27" s="112"/>
    </row>
    <row r="28" spans="2:15">
      <c r="B28" s="133" t="s">
        <v>41</v>
      </c>
      <c r="C28" s="130">
        <v>0.59799999999999998</v>
      </c>
      <c r="D28" s="126">
        <f t="shared" ref="D28:D33" si="3">1-C28</f>
        <v>0.40200000000000002</v>
      </c>
      <c r="E28" s="131">
        <v>92</v>
      </c>
      <c r="O28" s="112"/>
    </row>
    <row r="29" spans="2:15">
      <c r="B29" s="133" t="s">
        <v>42</v>
      </c>
      <c r="C29" s="130">
        <v>0.53400000000000003</v>
      </c>
      <c r="D29" s="126">
        <f t="shared" si="3"/>
        <v>0.46599999999999997</v>
      </c>
      <c r="E29" s="131">
        <v>481</v>
      </c>
      <c r="O29" s="112"/>
    </row>
    <row r="30" spans="2:15">
      <c r="B30" s="133" t="s">
        <v>43</v>
      </c>
      <c r="C30" s="130">
        <v>0.76800000000000002</v>
      </c>
      <c r="D30" s="126">
        <f t="shared" si="3"/>
        <v>0.23199999999999998</v>
      </c>
      <c r="E30" s="131">
        <v>56</v>
      </c>
      <c r="O30" s="112"/>
    </row>
    <row r="31" spans="2:15">
      <c r="B31" s="133" t="s">
        <v>44</v>
      </c>
      <c r="C31" s="130">
        <v>0.60899999999999999</v>
      </c>
      <c r="D31" s="126">
        <f t="shared" si="3"/>
        <v>0.39100000000000001</v>
      </c>
      <c r="E31" s="131">
        <v>197</v>
      </c>
      <c r="O31" s="112"/>
    </row>
    <row r="32" spans="2:15">
      <c r="B32" s="133" t="s">
        <v>45</v>
      </c>
      <c r="C32" s="130">
        <v>0.52200000000000002</v>
      </c>
      <c r="D32" s="126">
        <f t="shared" si="3"/>
        <v>0.47799999999999998</v>
      </c>
      <c r="E32" s="131">
        <v>46</v>
      </c>
    </row>
    <row r="33" spans="2:11">
      <c r="B33" s="133" t="s">
        <v>46</v>
      </c>
      <c r="C33" s="130">
        <v>0.53300000000000003</v>
      </c>
      <c r="D33" s="126">
        <f t="shared" si="3"/>
        <v>0.46699999999999997</v>
      </c>
      <c r="E33" s="131">
        <v>30</v>
      </c>
    </row>
    <row r="34" spans="2:11">
      <c r="B34" s="129"/>
      <c r="C34" s="134"/>
      <c r="D34" s="132"/>
      <c r="E34" s="124"/>
    </row>
    <row r="35" spans="2:11">
      <c r="B35" s="123" t="s">
        <v>106</v>
      </c>
      <c r="C35" s="123"/>
    </row>
    <row r="36" spans="2:11">
      <c r="B36" s="135" t="s">
        <v>102</v>
      </c>
      <c r="C36" s="130">
        <v>0.53100000000000003</v>
      </c>
      <c r="D36" s="126">
        <f t="shared" ref="D36:D39" si="4">1-C36</f>
        <v>0.46899999999999997</v>
      </c>
      <c r="E36" s="131">
        <v>143</v>
      </c>
    </row>
    <row r="37" spans="2:11">
      <c r="B37" s="135" t="s">
        <v>103</v>
      </c>
      <c r="C37" s="130">
        <v>0.58199999999999996</v>
      </c>
      <c r="D37" s="126">
        <f t="shared" si="4"/>
        <v>0.41800000000000004</v>
      </c>
      <c r="E37" s="131">
        <v>282</v>
      </c>
    </row>
    <row r="38" spans="2:11">
      <c r="B38" s="135" t="s">
        <v>104</v>
      </c>
      <c r="C38" s="130">
        <v>0.51200000000000001</v>
      </c>
      <c r="D38" s="126">
        <f t="shared" si="4"/>
        <v>0.48799999999999999</v>
      </c>
      <c r="E38" s="131">
        <v>285</v>
      </c>
    </row>
    <row r="39" spans="2:11">
      <c r="B39" s="135" t="s">
        <v>105</v>
      </c>
      <c r="C39" s="130">
        <v>0.66500000000000004</v>
      </c>
      <c r="D39" s="126">
        <f t="shared" si="4"/>
        <v>0.33499999999999996</v>
      </c>
      <c r="E39" s="131">
        <v>194</v>
      </c>
    </row>
    <row r="41" spans="2:11">
      <c r="B41" s="135"/>
      <c r="C41" s="136"/>
      <c r="D41" s="136"/>
      <c r="E41" s="136"/>
      <c r="F41" s="137"/>
      <c r="K41" s="138"/>
    </row>
    <row r="42" spans="2:11">
      <c r="B42" s="135"/>
      <c r="C42" s="136"/>
      <c r="D42" s="136"/>
      <c r="E42" s="136"/>
      <c r="F42" s="137"/>
      <c r="K42" s="138"/>
    </row>
    <row r="43" spans="2:11">
      <c r="B43" s="135"/>
      <c r="C43" s="136"/>
      <c r="D43" s="136"/>
      <c r="E43" s="136"/>
      <c r="F43" s="137"/>
      <c r="K43" s="138"/>
    </row>
    <row r="44" spans="2:11">
      <c r="B44" s="135"/>
      <c r="C44" s="136"/>
      <c r="D44" s="136"/>
      <c r="E44" s="136"/>
      <c r="F44" s="137"/>
      <c r="K44" s="138"/>
    </row>
    <row r="45" spans="2:11" ht="15.75">
      <c r="B45" s="135"/>
      <c r="C45" s="144" t="s">
        <v>97</v>
      </c>
      <c r="D45" s="115"/>
      <c r="E45" s="139"/>
      <c r="F45" s="137"/>
      <c r="K45" s="138"/>
    </row>
    <row r="46" spans="2:11" ht="15.75">
      <c r="D46" s="115"/>
      <c r="E46" s="136"/>
      <c r="F46" s="137"/>
      <c r="K46" s="138"/>
    </row>
    <row r="47" spans="2:11">
      <c r="B47" s="135" t="s">
        <v>83</v>
      </c>
      <c r="C47" s="136">
        <v>0.53926701570680624</v>
      </c>
      <c r="D47" s="136"/>
      <c r="E47" s="136"/>
      <c r="F47" s="137"/>
      <c r="K47" s="138"/>
    </row>
    <row r="48" spans="2:11">
      <c r="B48" s="135" t="s">
        <v>84</v>
      </c>
      <c r="C48" s="136">
        <v>0.40732984293193719</v>
      </c>
      <c r="D48" s="136"/>
      <c r="E48" s="136"/>
      <c r="F48" s="137"/>
      <c r="K48" s="138"/>
    </row>
    <row r="49" spans="2:20">
      <c r="B49" s="135" t="s">
        <v>21</v>
      </c>
      <c r="C49" s="136">
        <v>4.1884816753926704E-2</v>
      </c>
      <c r="D49" s="136"/>
      <c r="E49" s="136"/>
      <c r="F49" s="137"/>
      <c r="K49" s="138"/>
    </row>
    <row r="50" spans="2:20">
      <c r="B50" s="135" t="s">
        <v>96</v>
      </c>
      <c r="C50" s="136">
        <v>1.1518324607329843E-2</v>
      </c>
      <c r="D50" s="136"/>
      <c r="E50" s="136"/>
      <c r="F50" s="137"/>
      <c r="K50" s="138"/>
    </row>
    <row r="51" spans="2:20">
      <c r="B51" s="135"/>
      <c r="C51" s="136"/>
      <c r="D51" s="136"/>
      <c r="E51" s="136"/>
      <c r="F51" s="137"/>
      <c r="K51" s="138"/>
    </row>
    <row r="52" spans="2:20">
      <c r="B52" s="135"/>
      <c r="C52" s="136"/>
      <c r="D52" s="136"/>
      <c r="E52" s="136"/>
      <c r="F52" s="137"/>
      <c r="K52" s="138"/>
    </row>
    <row r="53" spans="2:20">
      <c r="B53" s="135"/>
      <c r="C53" s="136"/>
      <c r="D53" s="136"/>
      <c r="E53" s="136"/>
      <c r="F53" s="137"/>
      <c r="K53" s="138"/>
    </row>
    <row r="54" spans="2:20">
      <c r="B54" s="135"/>
      <c r="C54" s="136"/>
      <c r="D54" s="136"/>
      <c r="E54" s="136"/>
      <c r="F54" s="137"/>
      <c r="K54" s="138"/>
    </row>
    <row r="55" spans="2:20" ht="15" customHeight="1">
      <c r="B55" s="135"/>
      <c r="C55" s="136"/>
      <c r="D55" s="136"/>
      <c r="E55" s="136"/>
      <c r="F55" s="137"/>
      <c r="K55" s="138"/>
      <c r="T55" s="140"/>
    </row>
    <row r="56" spans="2:20">
      <c r="B56" s="135"/>
      <c r="C56" s="136"/>
      <c r="D56" s="136"/>
      <c r="E56" s="136"/>
      <c r="F56" s="137"/>
      <c r="K56" s="138"/>
      <c r="T56" s="141"/>
    </row>
    <row r="57" spans="2:20">
      <c r="B57" s="135"/>
      <c r="C57" s="136"/>
      <c r="D57" s="136"/>
      <c r="E57" s="136"/>
      <c r="F57" s="137"/>
      <c r="K57" s="138"/>
      <c r="T57" s="141"/>
    </row>
    <row r="58" spans="2:20">
      <c r="K58" s="138"/>
      <c r="T58" s="141"/>
    </row>
    <row r="59" spans="2:20">
      <c r="T59" s="141"/>
    </row>
    <row r="60" spans="2:20">
      <c r="T60" s="141"/>
    </row>
    <row r="61" spans="2:20" ht="15.75" customHeight="1">
      <c r="C61" s="139"/>
      <c r="D61" s="139"/>
      <c r="E61" s="139"/>
      <c r="T61" s="141"/>
    </row>
    <row r="62" spans="2:20" ht="26.25">
      <c r="C62" s="149" t="s">
        <v>110</v>
      </c>
      <c r="D62" s="115" t="s">
        <v>22</v>
      </c>
      <c r="E62" s="115"/>
      <c r="T62" s="141"/>
    </row>
    <row r="63" spans="2:20">
      <c r="B63" s="135" t="s">
        <v>83</v>
      </c>
      <c r="C63" s="136">
        <v>0.56999999999999995</v>
      </c>
      <c r="D63" s="136">
        <f>C4</f>
        <v>0.56999999999999995</v>
      </c>
      <c r="E63" s="136"/>
      <c r="T63" s="141"/>
    </row>
    <row r="64" spans="2:20">
      <c r="B64" s="135" t="s">
        <v>84</v>
      </c>
      <c r="C64" s="136">
        <v>0.43</v>
      </c>
      <c r="D64" s="136">
        <f>D4</f>
        <v>0.43</v>
      </c>
      <c r="E64" s="136"/>
      <c r="T64" s="141"/>
    </row>
    <row r="65" spans="1:5">
      <c r="B65" s="135"/>
      <c r="C65" s="136"/>
      <c r="D65" s="136"/>
      <c r="E65" s="136"/>
    </row>
    <row r="66" spans="1:5">
      <c r="B66" s="135"/>
      <c r="C66" s="136"/>
      <c r="D66" s="136"/>
      <c r="E66" s="136"/>
    </row>
    <row r="67" spans="1:5">
      <c r="B67" s="135"/>
      <c r="C67" s="136"/>
      <c r="D67" s="136"/>
      <c r="E67" s="136"/>
    </row>
    <row r="68" spans="1:5">
      <c r="B68" s="135"/>
      <c r="C68" s="136"/>
      <c r="D68" s="136"/>
      <c r="E68" s="136"/>
    </row>
    <row r="69" spans="1:5">
      <c r="D69" s="142"/>
      <c r="E69" s="142"/>
    </row>
    <row r="76" spans="1:5" ht="29.25" customHeight="1">
      <c r="B76" s="179" t="s">
        <v>28</v>
      </c>
      <c r="C76" s="179"/>
      <c r="D76" s="179"/>
      <c r="E76" s="179"/>
    </row>
    <row r="77" spans="1:5" ht="36">
      <c r="B77" s="135" t="s">
        <v>29</v>
      </c>
      <c r="C77" s="135" t="s">
        <v>30</v>
      </c>
      <c r="D77" s="135" t="s">
        <v>31</v>
      </c>
      <c r="E77" s="135" t="s">
        <v>32</v>
      </c>
    </row>
    <row r="78" spans="1:5" ht="15">
      <c r="A78" s="135" t="s">
        <v>111</v>
      </c>
      <c r="B78" s="75">
        <v>0.36599999999999999</v>
      </c>
      <c r="C78" s="75">
        <v>0.28699999999999998</v>
      </c>
      <c r="D78" s="75">
        <v>0.73699999999999999</v>
      </c>
      <c r="E78" s="75">
        <v>0.86099999999999999</v>
      </c>
    </row>
    <row r="79" spans="1:5" ht="15">
      <c r="A79" s="135" t="s">
        <v>1</v>
      </c>
      <c r="B79" s="75">
        <v>0.34599999999999997</v>
      </c>
      <c r="C79" s="75">
        <v>0.33700000000000002</v>
      </c>
      <c r="D79" s="75">
        <v>0.68300000000000005</v>
      </c>
      <c r="E79" s="75">
        <v>0.79600000000000004</v>
      </c>
    </row>
    <row r="90" spans="2:5" ht="15">
      <c r="B90" s="181" t="s">
        <v>125</v>
      </c>
      <c r="C90" s="181"/>
      <c r="D90" s="181"/>
    </row>
    <row r="92" spans="2:5" ht="15.75">
      <c r="C92" s="115" t="s">
        <v>84</v>
      </c>
      <c r="D92" s="115" t="s">
        <v>83</v>
      </c>
      <c r="E92" s="115" t="s">
        <v>126</v>
      </c>
    </row>
    <row r="93" spans="2:5" ht="15">
      <c r="B93" s="135" t="s">
        <v>115</v>
      </c>
      <c r="C93" s="154">
        <v>3.1381818181818177</v>
      </c>
      <c r="D93" s="154">
        <v>4.5686274509803928</v>
      </c>
    </row>
    <row r="94" spans="2:5" ht="15">
      <c r="B94" s="135" t="s">
        <v>117</v>
      </c>
      <c r="C94" s="154">
        <v>3.2526315789473688</v>
      </c>
      <c r="D94" s="154">
        <v>4.4596774193548381</v>
      </c>
    </row>
    <row r="95" spans="2:5" ht="15">
      <c r="B95" s="135" t="s">
        <v>127</v>
      </c>
      <c r="C95" s="154"/>
      <c r="D95" s="154"/>
      <c r="E95" s="155">
        <v>3.93</v>
      </c>
    </row>
    <row r="96" spans="2:5" ht="15">
      <c r="E96" s="29"/>
    </row>
    <row r="97" spans="2:5" ht="15">
      <c r="B97" s="135" t="s">
        <v>114</v>
      </c>
      <c r="C97" s="154">
        <v>6.6859205776173294</v>
      </c>
      <c r="D97" s="154">
        <v>3.9643835616438361</v>
      </c>
    </row>
    <row r="98" spans="2:5" ht="15">
      <c r="B98" s="135" t="s">
        <v>116</v>
      </c>
      <c r="C98" s="154">
        <v>6.2305699481865284</v>
      </c>
      <c r="D98" s="154">
        <v>4.0334645669291334</v>
      </c>
    </row>
    <row r="99" spans="2:5" ht="15">
      <c r="B99" s="135" t="s">
        <v>128</v>
      </c>
      <c r="E99" s="155">
        <v>4.99</v>
      </c>
    </row>
    <row r="100" spans="2:5">
      <c r="B100" s="135"/>
    </row>
    <row r="101" spans="2:5" ht="15">
      <c r="B101" s="135" t="s">
        <v>113</v>
      </c>
      <c r="C101" s="154">
        <v>6.2753623188405809</v>
      </c>
      <c r="D101" s="154">
        <v>4.1753424657534257</v>
      </c>
    </row>
    <row r="102" spans="2:5" ht="15">
      <c r="B102" s="135" t="s">
        <v>112</v>
      </c>
      <c r="C102" s="154">
        <v>5.9145077720207251</v>
      </c>
      <c r="D102" s="154">
        <v>4.2062868369351669</v>
      </c>
    </row>
    <row r="103" spans="2:5" ht="15">
      <c r="B103" s="135" t="s">
        <v>129</v>
      </c>
      <c r="E103" s="155">
        <v>4.97</v>
      </c>
    </row>
  </sheetData>
  <mergeCells count="3">
    <mergeCell ref="B76:E76"/>
    <mergeCell ref="C1:E1"/>
    <mergeCell ref="B90:D9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20C8C-CB6C-421B-AE4F-4C3B4B2B38D2}">
  <dimension ref="A1:C80"/>
  <sheetViews>
    <sheetView workbookViewId="0">
      <selection activeCell="D105" sqref="D105"/>
    </sheetView>
  </sheetViews>
  <sheetFormatPr baseColWidth="10" defaultRowHeight="15"/>
  <cols>
    <col min="1" max="1" width="29" customWidth="1"/>
    <col min="2" max="3" width="11.42578125" style="92"/>
  </cols>
  <sheetData>
    <row r="1" spans="1:3" ht="15" customHeight="1">
      <c r="A1" s="85"/>
      <c r="B1" s="178" t="s">
        <v>108</v>
      </c>
      <c r="C1" s="178"/>
    </row>
    <row r="2" spans="1:3" ht="18.75" customHeight="1">
      <c r="A2" s="85"/>
      <c r="B2" s="178"/>
      <c r="C2" s="178"/>
    </row>
    <row r="3" spans="1:3">
      <c r="A3" s="86" t="s">
        <v>107</v>
      </c>
      <c r="B3" s="145">
        <f>'P28_1_Evitar Mayoría nac.'!C4</f>
        <v>0.56999999999999995</v>
      </c>
      <c r="C3" s="88"/>
    </row>
    <row r="4" spans="1:3">
      <c r="A4" s="85"/>
      <c r="B4" s="88"/>
      <c r="C4" s="88"/>
    </row>
    <row r="5" spans="1:3">
      <c r="A5" s="123" t="s">
        <v>98</v>
      </c>
      <c r="B5" s="88"/>
      <c r="C5" s="88"/>
    </row>
    <row r="6" spans="1:3">
      <c r="A6" s="125" t="s">
        <v>70</v>
      </c>
      <c r="B6" s="146">
        <f>'P28_1_Evitar Mayoría nac.'!C7</f>
        <v>0.44</v>
      </c>
      <c r="C6" s="146">
        <f>B3</f>
        <v>0.56999999999999995</v>
      </c>
    </row>
    <row r="7" spans="1:3">
      <c r="A7" s="125" t="s">
        <v>56</v>
      </c>
      <c r="B7" s="146">
        <f>'P28_1_Evitar Mayoría nac.'!C8</f>
        <v>0.53100000000000003</v>
      </c>
      <c r="C7" s="146">
        <f>C6</f>
        <v>0.56999999999999995</v>
      </c>
    </row>
    <row r="8" spans="1:3">
      <c r="A8" s="125" t="s">
        <v>71</v>
      </c>
      <c r="B8" s="146">
        <f>'P28_1_Evitar Mayoría nac.'!C9</f>
        <v>0.51200000000000001</v>
      </c>
      <c r="C8" s="146">
        <f t="shared" ref="C8:C38" si="0">C7</f>
        <v>0.56999999999999995</v>
      </c>
    </row>
    <row r="9" spans="1:3">
      <c r="A9" s="125" t="s">
        <v>72</v>
      </c>
      <c r="B9" s="146">
        <f>'P28_1_Evitar Mayoría nac.'!C10</f>
        <v>0.58499999999999996</v>
      </c>
      <c r="C9" s="146">
        <f t="shared" si="0"/>
        <v>0.56999999999999995</v>
      </c>
    </row>
    <row r="10" spans="1:3">
      <c r="A10" s="125" t="s">
        <v>73</v>
      </c>
      <c r="B10" s="146">
        <f>'P28_1_Evitar Mayoría nac.'!C11</f>
        <v>0.73099999999999998</v>
      </c>
      <c r="C10" s="146">
        <f t="shared" si="0"/>
        <v>0.56999999999999995</v>
      </c>
    </row>
    <row r="11" spans="1:3">
      <c r="A11" s="125"/>
      <c r="B11" s="146"/>
      <c r="C11" s="146">
        <f t="shared" si="0"/>
        <v>0.56999999999999995</v>
      </c>
    </row>
    <row r="12" spans="1:3">
      <c r="A12" s="128" t="s">
        <v>99</v>
      </c>
      <c r="B12" s="147"/>
      <c r="C12" s="146">
        <f t="shared" si="0"/>
        <v>0.56999999999999995</v>
      </c>
    </row>
    <row r="13" spans="1:3">
      <c r="A13" s="125" t="s">
        <v>87</v>
      </c>
      <c r="B13" s="146">
        <f>'P28_1_Evitar Mayoría nac.'!C14</f>
        <v>0.51900000000000002</v>
      </c>
      <c r="C13" s="146">
        <f t="shared" si="0"/>
        <v>0.56999999999999995</v>
      </c>
    </row>
    <row r="14" spans="1:3">
      <c r="A14" s="125" t="s">
        <v>88</v>
      </c>
      <c r="B14" s="146">
        <f>'P28_1_Evitar Mayoría nac.'!C15</f>
        <v>0.67</v>
      </c>
      <c r="C14" s="146">
        <f t="shared" si="0"/>
        <v>0.56999999999999995</v>
      </c>
    </row>
    <row r="15" spans="1:3">
      <c r="A15" s="125" t="s">
        <v>89</v>
      </c>
      <c r="B15" s="146">
        <f>'P28_1_Evitar Mayoría nac.'!C16</f>
        <v>0.67300000000000004</v>
      </c>
      <c r="C15" s="146">
        <f t="shared" si="0"/>
        <v>0.56999999999999995</v>
      </c>
    </row>
    <row r="16" spans="1:3">
      <c r="A16" s="125" t="s">
        <v>90</v>
      </c>
      <c r="B16" s="146">
        <f>'P28_1_Evitar Mayoría nac.'!C17</f>
        <v>0.434</v>
      </c>
      <c r="C16" s="146">
        <f t="shared" si="0"/>
        <v>0.56999999999999995</v>
      </c>
    </row>
    <row r="17" spans="1:3">
      <c r="A17" s="125" t="s">
        <v>91</v>
      </c>
      <c r="B17" s="146">
        <f>'P28_1_Evitar Mayoría nac.'!C18</f>
        <v>0.621</v>
      </c>
      <c r="C17" s="146">
        <f t="shared" si="0"/>
        <v>0.56999999999999995</v>
      </c>
    </row>
    <row r="18" spans="1:3">
      <c r="A18" s="125" t="s">
        <v>56</v>
      </c>
      <c r="B18" s="146">
        <f>'P28_1_Evitar Mayoría nac.'!C19</f>
        <v>0.53100000000000003</v>
      </c>
      <c r="C18" s="146">
        <f t="shared" si="0"/>
        <v>0.56999999999999995</v>
      </c>
    </row>
    <row r="19" spans="1:3">
      <c r="A19" s="113"/>
      <c r="B19" s="146"/>
      <c r="C19" s="146">
        <f t="shared" si="0"/>
        <v>0.56999999999999995</v>
      </c>
    </row>
    <row r="20" spans="1:3">
      <c r="A20" s="123" t="s">
        <v>100</v>
      </c>
      <c r="B20" s="146"/>
      <c r="C20" s="146">
        <f t="shared" si="0"/>
        <v>0.56999999999999995</v>
      </c>
    </row>
    <row r="21" spans="1:3" ht="24">
      <c r="A21" s="129" t="s">
        <v>92</v>
      </c>
      <c r="B21" s="146">
        <f>'P28_1_Evitar Mayoría nac.'!C22</f>
        <v>0.65</v>
      </c>
      <c r="C21" s="146">
        <f t="shared" si="0"/>
        <v>0.56999999999999995</v>
      </c>
    </row>
    <row r="22" spans="1:3">
      <c r="A22" s="129" t="s">
        <v>93</v>
      </c>
      <c r="B22" s="146">
        <f>'P28_1_Evitar Mayoría nac.'!C23</f>
        <v>0.64300000000000002</v>
      </c>
      <c r="C22" s="146">
        <f t="shared" si="0"/>
        <v>0.56999999999999995</v>
      </c>
    </row>
    <row r="23" spans="1:3">
      <c r="A23" s="129" t="s">
        <v>94</v>
      </c>
      <c r="B23" s="146">
        <f>'P28_1_Evitar Mayoría nac.'!C24</f>
        <v>0.51200000000000001</v>
      </c>
      <c r="C23" s="146">
        <f t="shared" si="0"/>
        <v>0.56999999999999995</v>
      </c>
    </row>
    <row r="24" spans="1:3">
      <c r="A24" s="129" t="s">
        <v>95</v>
      </c>
      <c r="B24" s="146">
        <f>'P28_1_Evitar Mayoría nac.'!C25</f>
        <v>0.56100000000000005</v>
      </c>
      <c r="C24" s="146">
        <f t="shared" si="0"/>
        <v>0.56999999999999995</v>
      </c>
    </row>
    <row r="25" spans="1:3">
      <c r="A25" s="129"/>
      <c r="B25" s="146"/>
      <c r="C25" s="146">
        <f t="shared" si="0"/>
        <v>0.56999999999999995</v>
      </c>
    </row>
    <row r="26" spans="1:3">
      <c r="A26" s="128" t="s">
        <v>101</v>
      </c>
      <c r="B26" s="148"/>
      <c r="C26" s="146">
        <f t="shared" si="0"/>
        <v>0.56999999999999995</v>
      </c>
    </row>
    <row r="27" spans="1:3">
      <c r="A27" s="133" t="s">
        <v>41</v>
      </c>
      <c r="B27" s="146">
        <f>'P28_1_Evitar Mayoría nac.'!C28</f>
        <v>0.59799999999999998</v>
      </c>
      <c r="C27" s="146">
        <f t="shared" si="0"/>
        <v>0.56999999999999995</v>
      </c>
    </row>
    <row r="28" spans="1:3">
      <c r="A28" s="133" t="s">
        <v>42</v>
      </c>
      <c r="B28" s="146">
        <f>'P28_1_Evitar Mayoría nac.'!C29</f>
        <v>0.53400000000000003</v>
      </c>
      <c r="C28" s="146">
        <f t="shared" si="0"/>
        <v>0.56999999999999995</v>
      </c>
    </row>
    <row r="29" spans="1:3">
      <c r="A29" s="133" t="s">
        <v>43</v>
      </c>
      <c r="B29" s="146">
        <f>'P28_1_Evitar Mayoría nac.'!C30</f>
        <v>0.76800000000000002</v>
      </c>
      <c r="C29" s="146">
        <f t="shared" si="0"/>
        <v>0.56999999999999995</v>
      </c>
    </row>
    <row r="30" spans="1:3">
      <c r="A30" s="133" t="s">
        <v>44</v>
      </c>
      <c r="B30" s="146">
        <f>'P28_1_Evitar Mayoría nac.'!C31</f>
        <v>0.60899999999999999</v>
      </c>
      <c r="C30" s="146">
        <f t="shared" si="0"/>
        <v>0.56999999999999995</v>
      </c>
    </row>
    <row r="31" spans="1:3">
      <c r="A31" s="133" t="s">
        <v>45</v>
      </c>
      <c r="B31" s="146">
        <f>'P28_1_Evitar Mayoría nac.'!C32</f>
        <v>0.52200000000000002</v>
      </c>
      <c r="C31" s="146">
        <f t="shared" si="0"/>
        <v>0.56999999999999995</v>
      </c>
    </row>
    <row r="32" spans="1:3">
      <c r="A32" s="133" t="s">
        <v>46</v>
      </c>
      <c r="B32" s="146">
        <f>'P28_1_Evitar Mayoría nac.'!C33</f>
        <v>0.53300000000000003</v>
      </c>
      <c r="C32" s="146">
        <f t="shared" si="0"/>
        <v>0.56999999999999995</v>
      </c>
    </row>
    <row r="33" spans="1:3">
      <c r="A33" s="129"/>
      <c r="B33" s="148"/>
      <c r="C33" s="146">
        <f t="shared" si="0"/>
        <v>0.56999999999999995</v>
      </c>
    </row>
    <row r="34" spans="1:3">
      <c r="A34" s="123" t="s">
        <v>106</v>
      </c>
      <c r="B34" s="147"/>
      <c r="C34" s="146">
        <f t="shared" si="0"/>
        <v>0.56999999999999995</v>
      </c>
    </row>
    <row r="35" spans="1:3">
      <c r="A35" s="135" t="s">
        <v>102</v>
      </c>
      <c r="B35" s="146">
        <f>'P28_1_Evitar Mayoría nac.'!C36</f>
        <v>0.53100000000000003</v>
      </c>
      <c r="C35" s="146">
        <f t="shared" si="0"/>
        <v>0.56999999999999995</v>
      </c>
    </row>
    <row r="36" spans="1:3">
      <c r="A36" s="135" t="s">
        <v>103</v>
      </c>
      <c r="B36" s="146">
        <f>'P28_1_Evitar Mayoría nac.'!C37</f>
        <v>0.58199999999999996</v>
      </c>
      <c r="C36" s="146">
        <f t="shared" si="0"/>
        <v>0.56999999999999995</v>
      </c>
    </row>
    <row r="37" spans="1:3">
      <c r="A37" s="135" t="s">
        <v>104</v>
      </c>
      <c r="B37" s="146">
        <f>'P28_1_Evitar Mayoría nac.'!C38</f>
        <v>0.51200000000000001</v>
      </c>
      <c r="C37" s="146">
        <f t="shared" si="0"/>
        <v>0.56999999999999995</v>
      </c>
    </row>
    <row r="38" spans="1:3">
      <c r="A38" s="135" t="s">
        <v>105</v>
      </c>
      <c r="B38" s="146">
        <f>'P28_1_Evitar Mayoría nac.'!C39</f>
        <v>0.66500000000000004</v>
      </c>
      <c r="C38" s="146">
        <f t="shared" si="0"/>
        <v>0.56999999999999995</v>
      </c>
    </row>
    <row r="39" spans="1:3">
      <c r="A39" s="86"/>
      <c r="C39" s="90"/>
    </row>
    <row r="40" spans="1:3">
      <c r="A40" s="86"/>
      <c r="C40" s="90"/>
    </row>
    <row r="41" spans="1:3">
      <c r="A41" s="86"/>
      <c r="C41" s="90"/>
    </row>
    <row r="42" spans="1:3">
      <c r="A42" s="85"/>
      <c r="B42" s="182" t="s">
        <v>109</v>
      </c>
      <c r="C42" s="182"/>
    </row>
    <row r="43" spans="1:3">
      <c r="A43" s="85"/>
      <c r="B43" s="182"/>
      <c r="C43" s="182"/>
    </row>
    <row r="44" spans="1:3">
      <c r="A44" s="86" t="s">
        <v>107</v>
      </c>
      <c r="B44" s="145">
        <f>'P28_1_Evitar Mayoría nac.'!D4</f>
        <v>0.43</v>
      </c>
      <c r="C44" s="88"/>
    </row>
    <row r="45" spans="1:3">
      <c r="A45" s="85"/>
      <c r="B45" s="88"/>
      <c r="C45" s="88"/>
    </row>
    <row r="46" spans="1:3">
      <c r="A46" s="123" t="s">
        <v>98</v>
      </c>
      <c r="B46" s="88"/>
      <c r="C46" s="88"/>
    </row>
    <row r="47" spans="1:3">
      <c r="A47" s="125" t="s">
        <v>70</v>
      </c>
      <c r="B47" s="146">
        <f>'P28_1_Evitar Mayoría nac.'!D7</f>
        <v>0.56000000000000005</v>
      </c>
      <c r="C47" s="146">
        <f>B44</f>
        <v>0.43</v>
      </c>
    </row>
    <row r="48" spans="1:3">
      <c r="A48" s="125" t="s">
        <v>56</v>
      </c>
      <c r="B48" s="146">
        <f>'P28_1_Evitar Mayoría nac.'!D8</f>
        <v>0.46899999999999997</v>
      </c>
      <c r="C48" s="146">
        <f>C47</f>
        <v>0.43</v>
      </c>
    </row>
    <row r="49" spans="1:3">
      <c r="A49" s="125" t="s">
        <v>71</v>
      </c>
      <c r="B49" s="146">
        <f>'P28_1_Evitar Mayoría nac.'!D9</f>
        <v>0.48799999999999999</v>
      </c>
      <c r="C49" s="146">
        <f t="shared" ref="C49:C79" si="1">C48</f>
        <v>0.43</v>
      </c>
    </row>
    <row r="50" spans="1:3">
      <c r="A50" s="125" t="s">
        <v>72</v>
      </c>
      <c r="B50" s="146">
        <f>'P28_1_Evitar Mayoría nac.'!D10</f>
        <v>0.41500000000000004</v>
      </c>
      <c r="C50" s="146">
        <f t="shared" si="1"/>
        <v>0.43</v>
      </c>
    </row>
    <row r="51" spans="1:3">
      <c r="A51" s="125" t="s">
        <v>73</v>
      </c>
      <c r="B51" s="146">
        <f>'P28_1_Evitar Mayoría nac.'!D11</f>
        <v>0.26900000000000002</v>
      </c>
      <c r="C51" s="146">
        <f t="shared" si="1"/>
        <v>0.43</v>
      </c>
    </row>
    <row r="52" spans="1:3">
      <c r="A52" s="125"/>
      <c r="B52" s="146"/>
      <c r="C52" s="146">
        <f t="shared" si="1"/>
        <v>0.43</v>
      </c>
    </row>
    <row r="53" spans="1:3">
      <c r="A53" s="128" t="s">
        <v>99</v>
      </c>
      <c r="B53" s="147"/>
      <c r="C53" s="146">
        <f t="shared" si="1"/>
        <v>0.43</v>
      </c>
    </row>
    <row r="54" spans="1:3">
      <c r="A54" s="125" t="s">
        <v>87</v>
      </c>
      <c r="B54" s="146">
        <f>'P28_1_Evitar Mayoría nac.'!D14</f>
        <v>0.48099999999999998</v>
      </c>
      <c r="C54" s="146">
        <f t="shared" si="1"/>
        <v>0.43</v>
      </c>
    </row>
    <row r="55" spans="1:3">
      <c r="A55" s="125" t="s">
        <v>88</v>
      </c>
      <c r="B55" s="146">
        <f>'P28_1_Evitar Mayoría nac.'!D15</f>
        <v>0.32999999999999996</v>
      </c>
      <c r="C55" s="146">
        <f t="shared" si="1"/>
        <v>0.43</v>
      </c>
    </row>
    <row r="56" spans="1:3">
      <c r="A56" s="125" t="s">
        <v>89</v>
      </c>
      <c r="B56" s="146">
        <f>'P28_1_Evitar Mayoría nac.'!D16</f>
        <v>0.32699999999999996</v>
      </c>
      <c r="C56" s="146">
        <f t="shared" si="1"/>
        <v>0.43</v>
      </c>
    </row>
    <row r="57" spans="1:3">
      <c r="A57" s="125" t="s">
        <v>90</v>
      </c>
      <c r="B57" s="146">
        <f>'P28_1_Evitar Mayoría nac.'!D17</f>
        <v>0.56600000000000006</v>
      </c>
      <c r="C57" s="146">
        <f t="shared" si="1"/>
        <v>0.43</v>
      </c>
    </row>
    <row r="58" spans="1:3">
      <c r="A58" s="125" t="s">
        <v>91</v>
      </c>
      <c r="B58" s="146">
        <f>'P28_1_Evitar Mayoría nac.'!D18</f>
        <v>0.379</v>
      </c>
      <c r="C58" s="146">
        <f t="shared" si="1"/>
        <v>0.43</v>
      </c>
    </row>
    <row r="59" spans="1:3">
      <c r="A59" s="125" t="s">
        <v>56</v>
      </c>
      <c r="B59" s="146">
        <f>'P28_1_Evitar Mayoría nac.'!D19</f>
        <v>0.46899999999999997</v>
      </c>
      <c r="C59" s="146">
        <f t="shared" si="1"/>
        <v>0.43</v>
      </c>
    </row>
    <row r="60" spans="1:3">
      <c r="A60" s="113"/>
      <c r="B60" s="146"/>
      <c r="C60" s="146">
        <f t="shared" si="1"/>
        <v>0.43</v>
      </c>
    </row>
    <row r="61" spans="1:3">
      <c r="A61" s="123" t="s">
        <v>100</v>
      </c>
      <c r="B61" s="146"/>
      <c r="C61" s="146">
        <f t="shared" si="1"/>
        <v>0.43</v>
      </c>
    </row>
    <row r="62" spans="1:3" ht="24">
      <c r="A62" s="129" t="s">
        <v>92</v>
      </c>
      <c r="B62" s="146">
        <f>'P28_1_Evitar Mayoría nac.'!D22</f>
        <v>0.35</v>
      </c>
      <c r="C62" s="146">
        <f t="shared" si="1"/>
        <v>0.43</v>
      </c>
    </row>
    <row r="63" spans="1:3">
      <c r="A63" s="129" t="s">
        <v>93</v>
      </c>
      <c r="B63" s="146">
        <f>'P28_1_Evitar Mayoría nac.'!D23</f>
        <v>0.35699999999999998</v>
      </c>
      <c r="C63" s="146">
        <f t="shared" si="1"/>
        <v>0.43</v>
      </c>
    </row>
    <row r="64" spans="1:3">
      <c r="A64" s="129" t="s">
        <v>94</v>
      </c>
      <c r="B64" s="146">
        <f>'P28_1_Evitar Mayoría nac.'!D24</f>
        <v>0.48799999999999999</v>
      </c>
      <c r="C64" s="146">
        <f t="shared" si="1"/>
        <v>0.43</v>
      </c>
    </row>
    <row r="65" spans="1:3">
      <c r="A65" s="129" t="s">
        <v>95</v>
      </c>
      <c r="B65" s="146">
        <f>'P28_1_Evitar Mayoría nac.'!D25</f>
        <v>0.43899999999999995</v>
      </c>
      <c r="C65" s="146">
        <f t="shared" si="1"/>
        <v>0.43</v>
      </c>
    </row>
    <row r="66" spans="1:3">
      <c r="A66" s="129"/>
      <c r="B66" s="146"/>
      <c r="C66" s="146">
        <f t="shared" si="1"/>
        <v>0.43</v>
      </c>
    </row>
    <row r="67" spans="1:3">
      <c r="A67" s="128" t="s">
        <v>101</v>
      </c>
      <c r="B67" s="148"/>
      <c r="C67" s="146">
        <f t="shared" si="1"/>
        <v>0.43</v>
      </c>
    </row>
    <row r="68" spans="1:3">
      <c r="A68" s="133" t="s">
        <v>41</v>
      </c>
      <c r="B68" s="146">
        <f>'P28_1_Evitar Mayoría nac.'!D28</f>
        <v>0.40200000000000002</v>
      </c>
      <c r="C68" s="146">
        <f t="shared" si="1"/>
        <v>0.43</v>
      </c>
    </row>
    <row r="69" spans="1:3">
      <c r="A69" s="133" t="s">
        <v>42</v>
      </c>
      <c r="B69" s="146">
        <f>'P28_1_Evitar Mayoría nac.'!D29</f>
        <v>0.46599999999999997</v>
      </c>
      <c r="C69" s="146">
        <f t="shared" si="1"/>
        <v>0.43</v>
      </c>
    </row>
    <row r="70" spans="1:3">
      <c r="A70" s="133" t="s">
        <v>43</v>
      </c>
      <c r="B70" s="146">
        <f>'P28_1_Evitar Mayoría nac.'!D30</f>
        <v>0.23199999999999998</v>
      </c>
      <c r="C70" s="146">
        <f t="shared" si="1"/>
        <v>0.43</v>
      </c>
    </row>
    <row r="71" spans="1:3">
      <c r="A71" s="133" t="s">
        <v>44</v>
      </c>
      <c r="B71" s="146">
        <f>'P28_1_Evitar Mayoría nac.'!D31</f>
        <v>0.39100000000000001</v>
      </c>
      <c r="C71" s="146">
        <f t="shared" si="1"/>
        <v>0.43</v>
      </c>
    </row>
    <row r="72" spans="1:3">
      <c r="A72" s="133" t="s">
        <v>45</v>
      </c>
      <c r="B72" s="146">
        <f>'P28_1_Evitar Mayoría nac.'!D32</f>
        <v>0.47799999999999998</v>
      </c>
      <c r="C72" s="146">
        <f t="shared" si="1"/>
        <v>0.43</v>
      </c>
    </row>
    <row r="73" spans="1:3">
      <c r="A73" s="133" t="s">
        <v>46</v>
      </c>
      <c r="B73" s="146">
        <f>'P28_1_Evitar Mayoría nac.'!D33</f>
        <v>0.46699999999999997</v>
      </c>
      <c r="C73" s="146">
        <f t="shared" si="1"/>
        <v>0.43</v>
      </c>
    </row>
    <row r="74" spans="1:3">
      <c r="A74" s="129"/>
      <c r="B74" s="148"/>
      <c r="C74" s="146">
        <f t="shared" si="1"/>
        <v>0.43</v>
      </c>
    </row>
    <row r="75" spans="1:3">
      <c r="A75" s="123" t="s">
        <v>106</v>
      </c>
      <c r="B75" s="147"/>
      <c r="C75" s="146">
        <f t="shared" si="1"/>
        <v>0.43</v>
      </c>
    </row>
    <row r="76" spans="1:3">
      <c r="A76" s="135" t="s">
        <v>102</v>
      </c>
      <c r="B76" s="146">
        <f>'P28_1_Evitar Mayoría nac.'!D36</f>
        <v>0.46899999999999997</v>
      </c>
      <c r="C76" s="146">
        <f t="shared" si="1"/>
        <v>0.43</v>
      </c>
    </row>
    <row r="77" spans="1:3">
      <c r="A77" s="135" t="s">
        <v>103</v>
      </c>
      <c r="B77" s="146">
        <f>'P28_1_Evitar Mayoría nac.'!D37</f>
        <v>0.41800000000000004</v>
      </c>
      <c r="C77" s="146">
        <f t="shared" si="1"/>
        <v>0.43</v>
      </c>
    </row>
    <row r="78" spans="1:3">
      <c r="A78" s="135" t="s">
        <v>104</v>
      </c>
      <c r="B78" s="146">
        <f>'P28_1_Evitar Mayoría nac.'!D38</f>
        <v>0.48799999999999999</v>
      </c>
      <c r="C78" s="146">
        <f t="shared" si="1"/>
        <v>0.43</v>
      </c>
    </row>
    <row r="79" spans="1:3">
      <c r="A79" s="135" t="s">
        <v>105</v>
      </c>
      <c r="B79" s="146">
        <f>'P28_1_Evitar Mayoría nac.'!D39</f>
        <v>0.33499999999999996</v>
      </c>
      <c r="C79" s="146">
        <f t="shared" si="1"/>
        <v>0.43</v>
      </c>
    </row>
    <row r="80" spans="1:3">
      <c r="A80" s="86"/>
      <c r="C80" s="90"/>
    </row>
  </sheetData>
  <mergeCells count="2">
    <mergeCell ref="B1:C2"/>
    <mergeCell ref="B42:C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2E90-70DC-4148-A10F-21DB7EF5013F}">
  <dimension ref="A1:T89"/>
  <sheetViews>
    <sheetView workbookViewId="0">
      <pane xSplit="2" ySplit="4" topLeftCell="C65" activePane="bottomRight" state="frozen"/>
      <selection activeCell="B87" sqref="B87:D94"/>
      <selection pane="topRight" activeCell="B87" sqref="B87:D94"/>
      <selection pane="bottomLeft" activeCell="B87" sqref="B87:D94"/>
      <selection pane="bottomRight"/>
    </sheetView>
  </sheetViews>
  <sheetFormatPr baseColWidth="10" defaultRowHeight="14.25"/>
  <cols>
    <col min="1" max="1" width="20.42578125" style="113" customWidth="1"/>
    <col min="2" max="2" width="35.5703125" style="113" customWidth="1"/>
    <col min="3" max="3" width="24.28515625" style="113" customWidth="1"/>
    <col min="4" max="6" width="22.7109375" style="113" customWidth="1"/>
    <col min="7" max="16384" width="11.42578125" style="113"/>
  </cols>
  <sheetData>
    <row r="1" spans="2:10" ht="28.5" customHeight="1">
      <c r="C1" s="180">
        <v>2018</v>
      </c>
      <c r="D1" s="180"/>
      <c r="E1" s="180"/>
      <c r="F1" s="143"/>
    </row>
    <row r="2" spans="2:10" ht="15" customHeight="1"/>
    <row r="3" spans="2:10" ht="16.5" customHeight="1">
      <c r="B3" s="114"/>
      <c r="C3" s="115" t="s">
        <v>83</v>
      </c>
      <c r="D3" s="115" t="s">
        <v>84</v>
      </c>
      <c r="E3" s="116" t="s">
        <v>85</v>
      </c>
      <c r="J3" s="117"/>
    </row>
    <row r="4" spans="2:10" ht="15" customHeight="1">
      <c r="B4" s="118" t="s">
        <v>86</v>
      </c>
      <c r="C4" s="119">
        <v>0.312</v>
      </c>
      <c r="D4" s="119">
        <v>0.68799999999999994</v>
      </c>
      <c r="E4" s="120">
        <v>904</v>
      </c>
      <c r="H4" s="121"/>
      <c r="J4" s="117"/>
    </row>
    <row r="5" spans="2:10" ht="15" customHeight="1">
      <c r="B5" s="118"/>
      <c r="C5" s="117"/>
      <c r="D5" s="117"/>
      <c r="E5" s="122"/>
      <c r="H5" s="121"/>
      <c r="J5" s="117"/>
    </row>
    <row r="6" spans="2:10" ht="15" customHeight="1">
      <c r="B6" s="123" t="s">
        <v>119</v>
      </c>
      <c r="C6" s="117"/>
      <c r="D6" s="124"/>
      <c r="E6" s="124"/>
    </row>
    <row r="7" spans="2:10" ht="14.25" customHeight="1">
      <c r="B7" s="125" t="s">
        <v>70</v>
      </c>
      <c r="C7" s="126">
        <v>0.48499999999999999</v>
      </c>
      <c r="D7" s="126">
        <f>1-C7</f>
        <v>0.51500000000000001</v>
      </c>
      <c r="E7" s="127">
        <v>100</v>
      </c>
    </row>
    <row r="8" spans="2:10" ht="15.75" customHeight="1">
      <c r="B8" s="125" t="s">
        <v>56</v>
      </c>
      <c r="C8" s="126">
        <v>0.32400000000000001</v>
      </c>
      <c r="D8" s="126">
        <f t="shared" ref="D8:D11" si="0">1-C8</f>
        <v>0.67599999999999993</v>
      </c>
      <c r="E8" s="127">
        <v>224</v>
      </c>
    </row>
    <row r="9" spans="2:10" ht="15" customHeight="1">
      <c r="B9" s="125" t="s">
        <v>71</v>
      </c>
      <c r="C9" s="126">
        <v>0.27200000000000002</v>
      </c>
      <c r="D9" s="126">
        <f t="shared" si="0"/>
        <v>0.72799999999999998</v>
      </c>
      <c r="E9" s="127">
        <v>250</v>
      </c>
    </row>
    <row r="10" spans="2:10" ht="14.25" customHeight="1">
      <c r="B10" s="125" t="s">
        <v>72</v>
      </c>
      <c r="C10" s="126">
        <v>0.27600000000000002</v>
      </c>
      <c r="D10" s="126">
        <f t="shared" si="0"/>
        <v>0.72399999999999998</v>
      </c>
      <c r="E10" s="127">
        <v>118</v>
      </c>
    </row>
    <row r="11" spans="2:10" ht="15.75" customHeight="1">
      <c r="B11" s="125" t="s">
        <v>73</v>
      </c>
      <c r="C11" s="126">
        <v>0.28499999999999998</v>
      </c>
      <c r="D11" s="126">
        <f t="shared" si="0"/>
        <v>0.71500000000000008</v>
      </c>
      <c r="E11" s="127">
        <v>212</v>
      </c>
    </row>
    <row r="12" spans="2:10" ht="15.75" customHeight="1">
      <c r="B12" s="125"/>
      <c r="C12" s="126"/>
      <c r="D12" s="126"/>
      <c r="E12" s="127"/>
    </row>
    <row r="13" spans="2:10" ht="15.75" customHeight="1">
      <c r="B13" s="128" t="s">
        <v>120</v>
      </c>
      <c r="C13" s="126"/>
      <c r="D13" s="126"/>
      <c r="E13" s="127"/>
    </row>
    <row r="14" spans="2:10" ht="15.75" customHeight="1">
      <c r="B14" s="125" t="s">
        <v>87</v>
      </c>
      <c r="C14" s="126">
        <v>0.45</v>
      </c>
      <c r="D14" s="126">
        <f t="shared" ref="D14:D19" si="1">1-C14</f>
        <v>0.55000000000000004</v>
      </c>
      <c r="E14" s="127">
        <v>133</v>
      </c>
    </row>
    <row r="15" spans="2:10" ht="15.75" customHeight="1">
      <c r="B15" s="125" t="s">
        <v>88</v>
      </c>
      <c r="C15" s="126">
        <v>0.28599999999999998</v>
      </c>
      <c r="D15" s="126">
        <f t="shared" si="1"/>
        <v>0.71399999999999997</v>
      </c>
      <c r="E15" s="127">
        <v>185</v>
      </c>
    </row>
    <row r="16" spans="2:10" ht="15.75" customHeight="1">
      <c r="B16" s="125" t="s">
        <v>89</v>
      </c>
      <c r="C16" s="126">
        <v>0.28699999999999998</v>
      </c>
      <c r="D16" s="126">
        <f t="shared" si="1"/>
        <v>0.71300000000000008</v>
      </c>
      <c r="E16" s="127">
        <v>101</v>
      </c>
    </row>
    <row r="17" spans="2:15" ht="15.75" customHeight="1">
      <c r="B17" s="125" t="s">
        <v>90</v>
      </c>
      <c r="C17" s="126">
        <v>0.28799999999999998</v>
      </c>
      <c r="D17" s="126">
        <f t="shared" si="1"/>
        <v>0.71199999999999997</v>
      </c>
      <c r="E17" s="127">
        <v>145</v>
      </c>
    </row>
    <row r="18" spans="2:15" ht="15.75" customHeight="1">
      <c r="B18" s="125" t="s">
        <v>91</v>
      </c>
      <c r="C18" s="126">
        <v>0.224</v>
      </c>
      <c r="D18" s="126">
        <f t="shared" si="1"/>
        <v>0.77600000000000002</v>
      </c>
      <c r="E18" s="127">
        <v>116</v>
      </c>
    </row>
    <row r="19" spans="2:15" ht="15.75" customHeight="1">
      <c r="B19" s="125" t="s">
        <v>56</v>
      </c>
      <c r="C19" s="126">
        <v>0.32400000000000001</v>
      </c>
      <c r="D19" s="126">
        <f t="shared" si="1"/>
        <v>0.67599999999999993</v>
      </c>
      <c r="E19" s="127">
        <v>224</v>
      </c>
    </row>
    <row r="20" spans="2:15" ht="15.75" customHeight="1">
      <c r="C20" s="124"/>
      <c r="D20" s="124"/>
      <c r="E20" s="124"/>
    </row>
    <row r="21" spans="2:15">
      <c r="B21" s="123" t="s">
        <v>121</v>
      </c>
      <c r="C21" s="124"/>
      <c r="D21" s="124"/>
      <c r="E21" s="124"/>
    </row>
    <row r="22" spans="2:15" ht="14.25" customHeight="1">
      <c r="B22" s="129" t="s">
        <v>92</v>
      </c>
      <c r="C22" s="130">
        <v>0.45500000000000002</v>
      </c>
      <c r="D22" s="126">
        <f t="shared" ref="D22:D25" si="2">1-C22</f>
        <v>0.54499999999999993</v>
      </c>
      <c r="E22" s="131">
        <v>20</v>
      </c>
    </row>
    <row r="23" spans="2:15" ht="15.75" customHeight="1">
      <c r="B23" s="129" t="s">
        <v>93</v>
      </c>
      <c r="C23" s="130">
        <v>0.35199999999999998</v>
      </c>
      <c r="D23" s="126">
        <f t="shared" si="2"/>
        <v>0.64800000000000002</v>
      </c>
      <c r="E23" s="131">
        <v>255</v>
      </c>
    </row>
    <row r="24" spans="2:15">
      <c r="B24" s="129" t="s">
        <v>94</v>
      </c>
      <c r="C24" s="130">
        <v>0.32800000000000001</v>
      </c>
      <c r="D24" s="126">
        <f t="shared" si="2"/>
        <v>0.67199999999999993</v>
      </c>
      <c r="E24" s="131">
        <v>289</v>
      </c>
    </row>
    <row r="25" spans="2:15" ht="15" customHeight="1">
      <c r="B25" s="129" t="s">
        <v>95</v>
      </c>
      <c r="C25" s="130">
        <v>0.26100000000000001</v>
      </c>
      <c r="D25" s="126">
        <f t="shared" si="2"/>
        <v>0.73899999999999999</v>
      </c>
      <c r="E25" s="131">
        <v>335</v>
      </c>
      <c r="O25" s="112"/>
    </row>
    <row r="26" spans="2:15">
      <c r="B26" s="129"/>
      <c r="C26" s="132"/>
      <c r="D26" s="132"/>
      <c r="E26" s="124"/>
      <c r="O26" s="112"/>
    </row>
    <row r="27" spans="2:15">
      <c r="B27" s="128"/>
      <c r="C27" s="132"/>
      <c r="D27" s="132"/>
      <c r="E27" s="124"/>
      <c r="O27" s="112"/>
    </row>
    <row r="28" spans="2:15">
      <c r="B28" s="135"/>
      <c r="C28" s="136"/>
      <c r="D28" s="136"/>
      <c r="E28" s="136"/>
      <c r="F28" s="137"/>
      <c r="K28" s="138"/>
    </row>
    <row r="29" spans="2:15">
      <c r="B29" s="135"/>
      <c r="C29" s="136"/>
      <c r="D29" s="136"/>
      <c r="E29" s="136"/>
      <c r="F29" s="137"/>
      <c r="K29" s="138"/>
    </row>
    <row r="30" spans="2:15">
      <c r="B30" s="135"/>
      <c r="C30" s="136"/>
      <c r="D30" s="136"/>
      <c r="E30" s="136"/>
      <c r="F30" s="137"/>
      <c r="K30" s="138"/>
    </row>
    <row r="31" spans="2:15">
      <c r="B31" s="135"/>
      <c r="C31" s="136"/>
      <c r="D31" s="136"/>
      <c r="E31" s="136"/>
      <c r="F31" s="137"/>
      <c r="K31" s="138"/>
    </row>
    <row r="32" spans="2:15" ht="15.75">
      <c r="B32" s="135"/>
      <c r="C32" s="144" t="s">
        <v>118</v>
      </c>
      <c r="D32" s="115"/>
      <c r="E32" s="139"/>
      <c r="F32" s="137"/>
      <c r="K32" s="138"/>
    </row>
    <row r="33" spans="2:20" ht="15.75">
      <c r="D33" s="115"/>
      <c r="E33" s="136"/>
      <c r="F33" s="137"/>
      <c r="K33" s="138"/>
    </row>
    <row r="34" spans="2:20">
      <c r="B34" s="135" t="s">
        <v>83</v>
      </c>
      <c r="C34" s="136">
        <v>0.29528795811518327</v>
      </c>
      <c r="D34" s="136"/>
      <c r="E34" s="136"/>
      <c r="F34" s="137"/>
      <c r="K34" s="138"/>
    </row>
    <row r="35" spans="2:20">
      <c r="B35" s="135" t="s">
        <v>84</v>
      </c>
      <c r="C35" s="136">
        <v>0.65130890052356027</v>
      </c>
      <c r="D35" s="136"/>
      <c r="E35" s="136"/>
      <c r="F35" s="137"/>
      <c r="K35" s="138"/>
    </row>
    <row r="36" spans="2:20">
      <c r="B36" s="135" t="s">
        <v>21</v>
      </c>
      <c r="C36" s="136">
        <v>4.607329842931937E-2</v>
      </c>
      <c r="D36" s="136"/>
      <c r="E36" s="136"/>
      <c r="F36" s="137"/>
      <c r="K36" s="138"/>
    </row>
    <row r="37" spans="2:20">
      <c r="B37" s="135" t="s">
        <v>96</v>
      </c>
      <c r="C37" s="136">
        <v>7.3298429319371729E-3</v>
      </c>
      <c r="D37" s="136"/>
      <c r="E37" s="136"/>
      <c r="F37" s="137"/>
      <c r="K37" s="138"/>
    </row>
    <row r="38" spans="2:20">
      <c r="B38" s="135"/>
      <c r="C38" s="136"/>
      <c r="D38" s="136"/>
      <c r="E38" s="136"/>
      <c r="F38" s="137"/>
      <c r="K38" s="138"/>
    </row>
    <row r="39" spans="2:20">
      <c r="B39" s="135"/>
      <c r="C39" s="136"/>
      <c r="D39" s="136"/>
      <c r="E39" s="136"/>
      <c r="F39" s="137"/>
      <c r="K39" s="138"/>
    </row>
    <row r="40" spans="2:20">
      <c r="B40" s="135"/>
      <c r="C40" s="136"/>
      <c r="D40" s="136"/>
      <c r="E40" s="136"/>
      <c r="F40" s="137"/>
      <c r="K40" s="138"/>
    </row>
    <row r="41" spans="2:20">
      <c r="B41" s="135"/>
      <c r="C41" s="136"/>
      <c r="D41" s="136"/>
      <c r="E41" s="136"/>
      <c r="F41" s="137"/>
      <c r="K41" s="138"/>
    </row>
    <row r="42" spans="2:20" ht="15" customHeight="1">
      <c r="B42" s="135"/>
      <c r="C42" s="136"/>
      <c r="D42" s="136"/>
      <c r="E42" s="136"/>
      <c r="F42" s="137"/>
      <c r="K42" s="138"/>
      <c r="T42" s="140"/>
    </row>
    <row r="43" spans="2:20">
      <c r="B43" s="135"/>
      <c r="C43" s="136"/>
      <c r="D43" s="136"/>
      <c r="E43" s="136"/>
      <c r="F43" s="137"/>
      <c r="K43" s="138"/>
      <c r="T43" s="141"/>
    </row>
    <row r="44" spans="2:20">
      <c r="B44" s="135"/>
      <c r="C44" s="136"/>
      <c r="D44" s="136"/>
      <c r="E44" s="136"/>
      <c r="F44" s="137"/>
      <c r="K44" s="138"/>
      <c r="T44" s="141"/>
    </row>
    <row r="45" spans="2:20">
      <c r="K45" s="138"/>
      <c r="T45" s="141"/>
    </row>
    <row r="46" spans="2:20">
      <c r="T46" s="141"/>
    </row>
    <row r="47" spans="2:20">
      <c r="T47" s="141"/>
    </row>
    <row r="48" spans="2:20" ht="15.75" customHeight="1">
      <c r="C48" s="139"/>
      <c r="D48" s="139"/>
      <c r="E48" s="139"/>
      <c r="T48" s="141"/>
    </row>
    <row r="49" spans="2:20" ht="26.25">
      <c r="C49" s="149" t="s">
        <v>110</v>
      </c>
      <c r="D49" s="115" t="s">
        <v>22</v>
      </c>
      <c r="E49" s="115"/>
      <c r="T49" s="141"/>
    </row>
    <row r="50" spans="2:20">
      <c r="B50" s="135" t="s">
        <v>83</v>
      </c>
      <c r="C50" s="136">
        <v>0.33400000000000002</v>
      </c>
      <c r="D50" s="136">
        <f>C4</f>
        <v>0.312</v>
      </c>
      <c r="E50" s="136"/>
      <c r="T50" s="141"/>
    </row>
    <row r="51" spans="2:20">
      <c r="B51" s="135" t="s">
        <v>84</v>
      </c>
      <c r="C51" s="136">
        <v>0.66600000000000004</v>
      </c>
      <c r="D51" s="136">
        <f>D4</f>
        <v>0.68799999999999994</v>
      </c>
      <c r="E51" s="136"/>
      <c r="T51" s="141"/>
    </row>
    <row r="52" spans="2:20">
      <c r="B52" s="135"/>
      <c r="C52" s="136"/>
      <c r="D52" s="136"/>
      <c r="E52" s="136"/>
    </row>
    <row r="53" spans="2:20">
      <c r="B53" s="135"/>
      <c r="C53" s="136"/>
      <c r="D53" s="136"/>
      <c r="E53" s="136"/>
    </row>
    <row r="54" spans="2:20">
      <c r="B54" s="135"/>
      <c r="C54" s="136"/>
      <c r="D54" s="136"/>
      <c r="E54" s="136"/>
    </row>
    <row r="55" spans="2:20">
      <c r="B55" s="135"/>
      <c r="C55" s="136"/>
      <c r="D55" s="136"/>
      <c r="E55" s="136"/>
    </row>
    <row r="56" spans="2:20">
      <c r="D56" s="142"/>
      <c r="E56" s="142"/>
    </row>
    <row r="63" spans="2:20" ht="29.25" customHeight="1">
      <c r="B63" s="179" t="s">
        <v>124</v>
      </c>
      <c r="C63" s="179"/>
      <c r="D63" s="179"/>
      <c r="E63" s="179"/>
    </row>
    <row r="64" spans="2:20" ht="36">
      <c r="B64" s="135" t="s">
        <v>29</v>
      </c>
      <c r="C64" s="135" t="s">
        <v>30</v>
      </c>
      <c r="D64" s="135" t="s">
        <v>31</v>
      </c>
      <c r="E64" s="135" t="s">
        <v>32</v>
      </c>
    </row>
    <row r="65" spans="1:5" ht="15">
      <c r="A65" s="135" t="s">
        <v>111</v>
      </c>
      <c r="B65" s="75">
        <v>0.45</v>
      </c>
      <c r="C65" s="75">
        <v>0.53900000000000003</v>
      </c>
      <c r="D65" s="75">
        <v>0.19600000000000001</v>
      </c>
      <c r="E65" s="75">
        <v>0.161</v>
      </c>
    </row>
    <row r="66" spans="1:5" ht="15">
      <c r="A66" s="135" t="s">
        <v>1</v>
      </c>
      <c r="B66" s="75">
        <v>0.45100000000000001</v>
      </c>
      <c r="C66" s="75">
        <v>0.48399999999999999</v>
      </c>
      <c r="D66" s="75">
        <v>0.19700000000000001</v>
      </c>
      <c r="E66" s="75">
        <v>0.17299999999999999</v>
      </c>
    </row>
    <row r="76" spans="1:5" ht="15">
      <c r="B76" s="181" t="s">
        <v>125</v>
      </c>
      <c r="C76" s="181"/>
      <c r="D76" s="181"/>
    </row>
    <row r="78" spans="1:5" ht="15.75">
      <c r="C78" s="115" t="s">
        <v>84</v>
      </c>
      <c r="D78" s="115" t="s">
        <v>83</v>
      </c>
      <c r="E78" s="115" t="s">
        <v>126</v>
      </c>
    </row>
    <row r="79" spans="1:5" ht="15">
      <c r="B79" s="135" t="s">
        <v>115</v>
      </c>
      <c r="C79" s="155">
        <v>4.2386634844868736</v>
      </c>
      <c r="D79" s="155">
        <v>3.3271028037383172</v>
      </c>
    </row>
    <row r="80" spans="1:5" ht="15">
      <c r="B80" s="135" t="s">
        <v>117</v>
      </c>
      <c r="C80" s="155">
        <v>4.1273031825795643</v>
      </c>
      <c r="D80" s="155">
        <v>3.464028776978417</v>
      </c>
    </row>
    <row r="81" spans="2:5" ht="15">
      <c r="B81" s="135" t="s">
        <v>127</v>
      </c>
      <c r="C81" s="155"/>
      <c r="D81" s="155"/>
      <c r="E81" s="155">
        <v>3.93</v>
      </c>
    </row>
    <row r="82" spans="2:5" ht="15">
      <c r="E82" s="29"/>
    </row>
    <row r="83" spans="2:5" ht="15">
      <c r="B83" s="135" t="s">
        <v>114</v>
      </c>
      <c r="C83" s="155">
        <v>4.5105386416861819</v>
      </c>
      <c r="D83" s="155">
        <v>6.4398148148148149</v>
      </c>
    </row>
    <row r="84" spans="2:5" ht="15">
      <c r="B84" s="135" t="s">
        <v>116</v>
      </c>
      <c r="C84" s="155">
        <v>4.5244299674267099</v>
      </c>
      <c r="D84" s="155">
        <v>6.0716845878136203</v>
      </c>
    </row>
    <row r="85" spans="2:5" ht="15">
      <c r="B85" s="135" t="s">
        <v>128</v>
      </c>
      <c r="C85" s="155"/>
      <c r="D85" s="155"/>
      <c r="E85" s="155">
        <v>4.99</v>
      </c>
    </row>
    <row r="86" spans="2:5">
      <c r="B86" s="135"/>
    </row>
    <row r="87" spans="2:5" ht="15">
      <c r="B87" s="135" t="s">
        <v>113</v>
      </c>
      <c r="C87" s="155">
        <v>4.5397196261682247</v>
      </c>
      <c r="D87" s="155">
        <v>6.208333333333333</v>
      </c>
    </row>
    <row r="88" spans="2:5" ht="15">
      <c r="B88" s="135" t="s">
        <v>112</v>
      </c>
      <c r="C88" s="155">
        <v>4.4862236628849272</v>
      </c>
      <c r="D88" s="155">
        <v>5.9857142857142858</v>
      </c>
    </row>
    <row r="89" spans="2:5" ht="15">
      <c r="B89" s="135" t="s">
        <v>129</v>
      </c>
      <c r="E89" s="155">
        <v>4.97</v>
      </c>
    </row>
  </sheetData>
  <mergeCells count="3">
    <mergeCell ref="C1:E1"/>
    <mergeCell ref="B63:E63"/>
    <mergeCell ref="B76:D7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314D1-F1B5-464C-9C3F-AAD7E8C167BE}">
  <dimension ref="A1:C66"/>
  <sheetViews>
    <sheetView topLeftCell="A25" workbookViewId="0">
      <selection activeCell="O56" sqref="O56"/>
    </sheetView>
  </sheetViews>
  <sheetFormatPr baseColWidth="10" defaultRowHeight="15"/>
  <cols>
    <col min="1" max="1" width="29" customWidth="1"/>
    <col min="2" max="3" width="11.42578125" style="92"/>
  </cols>
  <sheetData>
    <row r="1" spans="1:3" ht="15" customHeight="1">
      <c r="A1" s="85"/>
      <c r="B1" s="178" t="s">
        <v>122</v>
      </c>
      <c r="C1" s="178"/>
    </row>
    <row r="2" spans="1:3" ht="18.75" customHeight="1">
      <c r="A2" s="85"/>
      <c r="B2" s="178"/>
      <c r="C2" s="178"/>
    </row>
    <row r="3" spans="1:3">
      <c r="A3" s="86" t="s">
        <v>107</v>
      </c>
      <c r="B3" s="145">
        <f>'P28_2_Conseguir Mayoría nac. '!C4</f>
        <v>0.312</v>
      </c>
      <c r="C3" s="88"/>
    </row>
    <row r="4" spans="1:3">
      <c r="A4" s="85"/>
      <c r="B4" s="88"/>
      <c r="C4" s="88"/>
    </row>
    <row r="5" spans="1:3">
      <c r="A5" s="123" t="s">
        <v>98</v>
      </c>
      <c r="B5" s="88"/>
      <c r="C5" s="88"/>
    </row>
    <row r="6" spans="1:3">
      <c r="A6" s="125" t="s">
        <v>70</v>
      </c>
      <c r="B6" s="146">
        <f>'P28_2_Conseguir Mayoría nac. '!C7</f>
        <v>0.48499999999999999</v>
      </c>
      <c r="C6" s="146">
        <f>B3</f>
        <v>0.312</v>
      </c>
    </row>
    <row r="7" spans="1:3">
      <c r="A7" s="125" t="s">
        <v>56</v>
      </c>
      <c r="B7" s="146">
        <f>'P28_2_Conseguir Mayoría nac. '!C8</f>
        <v>0.32400000000000001</v>
      </c>
      <c r="C7" s="146">
        <f>C6</f>
        <v>0.312</v>
      </c>
    </row>
    <row r="8" spans="1:3">
      <c r="A8" s="125" t="s">
        <v>71</v>
      </c>
      <c r="B8" s="146">
        <f>'P28_2_Conseguir Mayoría nac. '!C9</f>
        <v>0.27200000000000002</v>
      </c>
      <c r="C8" s="146">
        <f t="shared" ref="C8:C24" si="0">C7</f>
        <v>0.312</v>
      </c>
    </row>
    <row r="9" spans="1:3">
      <c r="A9" s="125" t="s">
        <v>72</v>
      </c>
      <c r="B9" s="146">
        <f>'P28_2_Conseguir Mayoría nac. '!C10</f>
        <v>0.27600000000000002</v>
      </c>
      <c r="C9" s="146">
        <f t="shared" si="0"/>
        <v>0.312</v>
      </c>
    </row>
    <row r="10" spans="1:3">
      <c r="A10" s="125" t="s">
        <v>73</v>
      </c>
      <c r="B10" s="146">
        <f>'P28_2_Conseguir Mayoría nac. '!C11</f>
        <v>0.28499999999999998</v>
      </c>
      <c r="C10" s="146">
        <f t="shared" si="0"/>
        <v>0.312</v>
      </c>
    </row>
    <row r="11" spans="1:3">
      <c r="A11" s="125"/>
      <c r="B11" s="146"/>
      <c r="C11" s="146">
        <f t="shared" si="0"/>
        <v>0.312</v>
      </c>
    </row>
    <row r="12" spans="1:3">
      <c r="A12" s="128" t="s">
        <v>99</v>
      </c>
      <c r="B12" s="147"/>
      <c r="C12" s="146">
        <f t="shared" si="0"/>
        <v>0.312</v>
      </c>
    </row>
    <row r="13" spans="1:3">
      <c r="A13" s="125" t="s">
        <v>87</v>
      </c>
      <c r="B13" s="146">
        <f>'P28_2_Conseguir Mayoría nac. '!C14</f>
        <v>0.45</v>
      </c>
      <c r="C13" s="146">
        <f t="shared" si="0"/>
        <v>0.312</v>
      </c>
    </row>
    <row r="14" spans="1:3">
      <c r="A14" s="125" t="s">
        <v>88</v>
      </c>
      <c r="B14" s="146">
        <f>'P28_2_Conseguir Mayoría nac. '!C15</f>
        <v>0.28599999999999998</v>
      </c>
      <c r="C14" s="146">
        <f t="shared" si="0"/>
        <v>0.312</v>
      </c>
    </row>
    <row r="15" spans="1:3">
      <c r="A15" s="125" t="s">
        <v>89</v>
      </c>
      <c r="B15" s="146">
        <f>'P28_2_Conseguir Mayoría nac. '!C16</f>
        <v>0.28699999999999998</v>
      </c>
      <c r="C15" s="146">
        <f t="shared" si="0"/>
        <v>0.312</v>
      </c>
    </row>
    <row r="16" spans="1:3">
      <c r="A16" s="125" t="s">
        <v>90</v>
      </c>
      <c r="B16" s="146">
        <f>'P28_2_Conseguir Mayoría nac. '!C17</f>
        <v>0.28799999999999998</v>
      </c>
      <c r="C16" s="146">
        <f t="shared" si="0"/>
        <v>0.312</v>
      </c>
    </row>
    <row r="17" spans="1:3">
      <c r="A17" s="125" t="s">
        <v>91</v>
      </c>
      <c r="B17" s="146">
        <f>'P28_2_Conseguir Mayoría nac. '!C18</f>
        <v>0.224</v>
      </c>
      <c r="C17" s="146">
        <f t="shared" si="0"/>
        <v>0.312</v>
      </c>
    </row>
    <row r="18" spans="1:3">
      <c r="A18" s="125" t="s">
        <v>56</v>
      </c>
      <c r="B18" s="146">
        <f>'P28_2_Conseguir Mayoría nac. '!C19</f>
        <v>0.32400000000000001</v>
      </c>
      <c r="C18" s="146">
        <f t="shared" si="0"/>
        <v>0.312</v>
      </c>
    </row>
    <row r="19" spans="1:3">
      <c r="A19" s="113"/>
      <c r="B19" s="146"/>
      <c r="C19" s="146">
        <f t="shared" si="0"/>
        <v>0.312</v>
      </c>
    </row>
    <row r="20" spans="1:3">
      <c r="A20" s="123" t="s">
        <v>100</v>
      </c>
      <c r="B20" s="146"/>
      <c r="C20" s="146">
        <f t="shared" si="0"/>
        <v>0.312</v>
      </c>
    </row>
    <row r="21" spans="1:3" ht="24">
      <c r="A21" s="129" t="s">
        <v>92</v>
      </c>
      <c r="B21" s="146">
        <f>'P28_2_Conseguir Mayoría nac. '!C22</f>
        <v>0.45500000000000002</v>
      </c>
      <c r="C21" s="146">
        <f t="shared" si="0"/>
        <v>0.312</v>
      </c>
    </row>
    <row r="22" spans="1:3">
      <c r="A22" s="129" t="s">
        <v>93</v>
      </c>
      <c r="B22" s="146">
        <f>'P28_2_Conseguir Mayoría nac. '!C23</f>
        <v>0.35199999999999998</v>
      </c>
      <c r="C22" s="146">
        <f t="shared" si="0"/>
        <v>0.312</v>
      </c>
    </row>
    <row r="23" spans="1:3">
      <c r="A23" s="129" t="s">
        <v>94</v>
      </c>
      <c r="B23" s="146">
        <f>'P28_2_Conseguir Mayoría nac. '!C24</f>
        <v>0.32800000000000001</v>
      </c>
      <c r="C23" s="146">
        <f t="shared" si="0"/>
        <v>0.312</v>
      </c>
    </row>
    <row r="24" spans="1:3">
      <c r="A24" s="129" t="s">
        <v>95</v>
      </c>
      <c r="B24" s="146">
        <f>'P28_2_Conseguir Mayoría nac. '!C25</f>
        <v>0.26100000000000001</v>
      </c>
      <c r="C24" s="146">
        <f t="shared" si="0"/>
        <v>0.312</v>
      </c>
    </row>
    <row r="25" spans="1:3">
      <c r="A25" s="129"/>
      <c r="B25" s="146"/>
      <c r="C25" s="146"/>
    </row>
    <row r="26" spans="1:3">
      <c r="A26" s="128"/>
      <c r="B26" s="148"/>
      <c r="C26" s="146"/>
    </row>
    <row r="27" spans="1:3">
      <c r="A27" s="86"/>
      <c r="C27" s="90"/>
    </row>
    <row r="28" spans="1:3" ht="15" customHeight="1">
      <c r="A28" s="85"/>
      <c r="B28" s="182" t="s">
        <v>123</v>
      </c>
      <c r="C28" s="182"/>
    </row>
    <row r="29" spans="1:3">
      <c r="A29" s="85"/>
      <c r="B29" s="182"/>
      <c r="C29" s="182"/>
    </row>
    <row r="30" spans="1:3">
      <c r="A30" s="86" t="s">
        <v>107</v>
      </c>
      <c r="B30" s="145">
        <f>'P28_2_Conseguir Mayoría nac. '!D4</f>
        <v>0.68799999999999994</v>
      </c>
      <c r="C30" s="88"/>
    </row>
    <row r="31" spans="1:3">
      <c r="A31" s="85"/>
      <c r="B31" s="88"/>
      <c r="C31" s="88"/>
    </row>
    <row r="32" spans="1:3">
      <c r="A32" s="123" t="s">
        <v>98</v>
      </c>
      <c r="B32" s="88"/>
      <c r="C32" s="88"/>
    </row>
    <row r="33" spans="1:3">
      <c r="A33" s="125" t="s">
        <v>70</v>
      </c>
      <c r="B33" s="146">
        <f>'P28_2_Conseguir Mayoría nac. '!D7</f>
        <v>0.51500000000000001</v>
      </c>
      <c r="C33" s="146">
        <f>B30</f>
        <v>0.68799999999999994</v>
      </c>
    </row>
    <row r="34" spans="1:3">
      <c r="A34" s="125" t="s">
        <v>56</v>
      </c>
      <c r="B34" s="146">
        <f>'P28_2_Conseguir Mayoría nac. '!D8</f>
        <v>0.67599999999999993</v>
      </c>
      <c r="C34" s="146">
        <f>C33</f>
        <v>0.68799999999999994</v>
      </c>
    </row>
    <row r="35" spans="1:3">
      <c r="A35" s="125" t="s">
        <v>71</v>
      </c>
      <c r="B35" s="146">
        <f>'P28_2_Conseguir Mayoría nac. '!D9</f>
        <v>0.72799999999999998</v>
      </c>
      <c r="C35" s="146">
        <f t="shared" ref="C35:C51" si="1">C34</f>
        <v>0.68799999999999994</v>
      </c>
    </row>
    <row r="36" spans="1:3">
      <c r="A36" s="125" t="s">
        <v>72</v>
      </c>
      <c r="B36" s="146">
        <f>'P28_2_Conseguir Mayoría nac. '!D10</f>
        <v>0.72399999999999998</v>
      </c>
      <c r="C36" s="146">
        <f t="shared" si="1"/>
        <v>0.68799999999999994</v>
      </c>
    </row>
    <row r="37" spans="1:3">
      <c r="A37" s="125" t="s">
        <v>73</v>
      </c>
      <c r="B37" s="146">
        <f>'P28_2_Conseguir Mayoría nac. '!D11</f>
        <v>0.71500000000000008</v>
      </c>
      <c r="C37" s="146">
        <f t="shared" si="1"/>
        <v>0.68799999999999994</v>
      </c>
    </row>
    <row r="38" spans="1:3">
      <c r="A38" s="125"/>
      <c r="B38" s="146"/>
      <c r="C38" s="146">
        <f t="shared" si="1"/>
        <v>0.68799999999999994</v>
      </c>
    </row>
    <row r="39" spans="1:3">
      <c r="A39" s="128" t="s">
        <v>99</v>
      </c>
      <c r="B39" s="147"/>
      <c r="C39" s="146">
        <f t="shared" si="1"/>
        <v>0.68799999999999994</v>
      </c>
    </row>
    <row r="40" spans="1:3">
      <c r="A40" s="125" t="s">
        <v>87</v>
      </c>
      <c r="B40" s="146">
        <f>'P28_2_Conseguir Mayoría nac. '!D14</f>
        <v>0.55000000000000004</v>
      </c>
      <c r="C40" s="146">
        <f t="shared" si="1"/>
        <v>0.68799999999999994</v>
      </c>
    </row>
    <row r="41" spans="1:3">
      <c r="A41" s="125" t="s">
        <v>88</v>
      </c>
      <c r="B41" s="146">
        <f>'P28_2_Conseguir Mayoría nac. '!D15</f>
        <v>0.71399999999999997</v>
      </c>
      <c r="C41" s="146">
        <f t="shared" si="1"/>
        <v>0.68799999999999994</v>
      </c>
    </row>
    <row r="42" spans="1:3">
      <c r="A42" s="125" t="s">
        <v>89</v>
      </c>
      <c r="B42" s="146">
        <f>'P28_2_Conseguir Mayoría nac. '!D16</f>
        <v>0.71300000000000008</v>
      </c>
      <c r="C42" s="146">
        <f t="shared" si="1"/>
        <v>0.68799999999999994</v>
      </c>
    </row>
    <row r="43" spans="1:3">
      <c r="A43" s="125" t="s">
        <v>90</v>
      </c>
      <c r="B43" s="146">
        <f>'P28_2_Conseguir Mayoría nac. '!D17</f>
        <v>0.71199999999999997</v>
      </c>
      <c r="C43" s="146">
        <f t="shared" si="1"/>
        <v>0.68799999999999994</v>
      </c>
    </row>
    <row r="44" spans="1:3">
      <c r="A44" s="125" t="s">
        <v>91</v>
      </c>
      <c r="B44" s="146">
        <f>'P28_2_Conseguir Mayoría nac. '!D18</f>
        <v>0.77600000000000002</v>
      </c>
      <c r="C44" s="146">
        <f t="shared" si="1"/>
        <v>0.68799999999999994</v>
      </c>
    </row>
    <row r="45" spans="1:3">
      <c r="A45" s="125" t="s">
        <v>56</v>
      </c>
      <c r="B45" s="146">
        <f>'P28_2_Conseguir Mayoría nac. '!D19</f>
        <v>0.67599999999999993</v>
      </c>
      <c r="C45" s="146">
        <f t="shared" si="1"/>
        <v>0.68799999999999994</v>
      </c>
    </row>
    <row r="46" spans="1:3">
      <c r="A46" s="113"/>
      <c r="B46" s="146"/>
      <c r="C46" s="146">
        <f t="shared" si="1"/>
        <v>0.68799999999999994</v>
      </c>
    </row>
    <row r="47" spans="1:3">
      <c r="A47" s="123" t="s">
        <v>100</v>
      </c>
      <c r="B47" s="146"/>
      <c r="C47" s="146">
        <f t="shared" si="1"/>
        <v>0.68799999999999994</v>
      </c>
    </row>
    <row r="48" spans="1:3" ht="24">
      <c r="A48" s="129" t="s">
        <v>92</v>
      </c>
      <c r="B48" s="146">
        <f>'P28_2_Conseguir Mayoría nac. '!D22</f>
        <v>0.54499999999999993</v>
      </c>
      <c r="C48" s="146">
        <f t="shared" si="1"/>
        <v>0.68799999999999994</v>
      </c>
    </row>
    <row r="49" spans="1:3">
      <c r="A49" s="129" t="s">
        <v>93</v>
      </c>
      <c r="B49" s="146">
        <f>'P28_2_Conseguir Mayoría nac. '!D23</f>
        <v>0.64800000000000002</v>
      </c>
      <c r="C49" s="146">
        <f t="shared" si="1"/>
        <v>0.68799999999999994</v>
      </c>
    </row>
    <row r="50" spans="1:3">
      <c r="A50" s="129" t="s">
        <v>94</v>
      </c>
      <c r="B50" s="146">
        <f>'P28_2_Conseguir Mayoría nac. '!D24</f>
        <v>0.67199999999999993</v>
      </c>
      <c r="C50" s="146">
        <f t="shared" si="1"/>
        <v>0.68799999999999994</v>
      </c>
    </row>
    <row r="51" spans="1:3">
      <c r="A51" s="129" t="s">
        <v>95</v>
      </c>
      <c r="B51" s="146">
        <f>'P28_2_Conseguir Mayoría nac. '!D25</f>
        <v>0.73899999999999999</v>
      </c>
      <c r="C51" s="146">
        <f t="shared" si="1"/>
        <v>0.68799999999999994</v>
      </c>
    </row>
    <row r="52" spans="1:3">
      <c r="A52" s="129"/>
      <c r="B52" s="146"/>
      <c r="C52" s="146"/>
    </row>
    <row r="53" spans="1:3">
      <c r="A53" s="128"/>
      <c r="B53" s="148"/>
      <c r="C53" s="146"/>
    </row>
    <row r="54" spans="1:3">
      <c r="A54" s="133"/>
      <c r="B54" s="146"/>
      <c r="C54" s="146"/>
    </row>
    <row r="55" spans="1:3">
      <c r="A55" s="133"/>
      <c r="B55" s="146"/>
      <c r="C55" s="146"/>
    </row>
    <row r="56" spans="1:3">
      <c r="A56" s="133"/>
      <c r="B56" s="146"/>
      <c r="C56" s="146"/>
    </row>
    <row r="57" spans="1:3">
      <c r="A57" s="133"/>
      <c r="B57" s="146"/>
      <c r="C57" s="146"/>
    </row>
    <row r="58" spans="1:3">
      <c r="A58" s="133"/>
      <c r="B58" s="146"/>
      <c r="C58" s="146"/>
    </row>
    <row r="59" spans="1:3">
      <c r="A59" s="133"/>
      <c r="B59" s="146"/>
      <c r="C59" s="146"/>
    </row>
    <row r="60" spans="1:3">
      <c r="A60" s="129"/>
      <c r="B60" s="148"/>
      <c r="C60" s="146"/>
    </row>
    <row r="61" spans="1:3">
      <c r="A61" s="123"/>
      <c r="B61" s="147"/>
      <c r="C61" s="146"/>
    </row>
    <row r="62" spans="1:3">
      <c r="A62" s="135"/>
      <c r="B62" s="146"/>
      <c r="C62" s="146"/>
    </row>
    <row r="63" spans="1:3">
      <c r="A63" s="135"/>
      <c r="B63" s="146"/>
      <c r="C63" s="146"/>
    </row>
    <row r="64" spans="1:3">
      <c r="A64" s="135"/>
      <c r="B64" s="146"/>
      <c r="C64" s="146"/>
    </row>
    <row r="65" spans="1:3">
      <c r="A65" s="135"/>
      <c r="B65" s="146"/>
      <c r="C65" s="146"/>
    </row>
    <row r="66" spans="1:3">
      <c r="A66" s="86"/>
      <c r="C66" s="90"/>
    </row>
  </sheetData>
  <mergeCells count="2">
    <mergeCell ref="B1:C2"/>
    <mergeCell ref="B28:C2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D572C-BAB7-4047-A3F0-1E34CA279CD0}">
  <dimension ref="A1:W125"/>
  <sheetViews>
    <sheetView workbookViewId="0">
      <pane xSplit="2" ySplit="4" topLeftCell="F107" activePane="bottomRight" state="frozen"/>
      <selection activeCell="D105" sqref="D105"/>
      <selection pane="topRight" activeCell="D105" sqref="D105"/>
      <selection pane="bottomLeft" activeCell="D105" sqref="D105"/>
      <selection pane="bottomRight" activeCell="G134" sqref="G134"/>
    </sheetView>
  </sheetViews>
  <sheetFormatPr baseColWidth="10" defaultRowHeight="14.25"/>
  <cols>
    <col min="1" max="1" width="20.42578125" style="113" customWidth="1"/>
    <col min="2" max="2" width="35.5703125" style="113" customWidth="1"/>
    <col min="3" max="3" width="24.28515625" style="113" customWidth="1"/>
    <col min="4" max="6" width="22.7109375" style="113" customWidth="1"/>
    <col min="7" max="16384" width="11.42578125" style="113"/>
  </cols>
  <sheetData>
    <row r="1" spans="2:10" ht="28.5" customHeight="1">
      <c r="C1" s="180">
        <v>2018</v>
      </c>
      <c r="D1" s="180"/>
      <c r="E1" s="180"/>
      <c r="F1" s="143"/>
    </row>
    <row r="2" spans="2:10" ht="15" customHeight="1"/>
    <row r="3" spans="2:10" ht="16.5" customHeight="1">
      <c r="B3" s="114"/>
      <c r="C3" s="115" t="s">
        <v>83</v>
      </c>
      <c r="D3" s="115" t="s">
        <v>84</v>
      </c>
      <c r="E3" s="116" t="s">
        <v>85</v>
      </c>
      <c r="J3" s="117"/>
    </row>
    <row r="4" spans="2:10" ht="15" customHeight="1">
      <c r="B4" s="118" t="s">
        <v>86</v>
      </c>
      <c r="C4" s="119">
        <v>0.24</v>
      </c>
      <c r="D4" s="119">
        <v>0.76</v>
      </c>
      <c r="E4" s="120">
        <v>937</v>
      </c>
      <c r="H4" s="121"/>
      <c r="J4" s="117"/>
    </row>
    <row r="5" spans="2:10" ht="15" customHeight="1">
      <c r="B5" s="118"/>
      <c r="C5" s="117"/>
      <c r="D5" s="117"/>
      <c r="E5" s="122"/>
      <c r="H5" s="121"/>
      <c r="J5" s="117"/>
    </row>
    <row r="6" spans="2:10" ht="15" customHeight="1">
      <c r="B6" s="123" t="s">
        <v>131</v>
      </c>
      <c r="C6" s="124"/>
      <c r="D6" s="124"/>
      <c r="E6" s="124"/>
    </row>
    <row r="7" spans="2:10" ht="14.25" customHeight="1">
      <c r="B7" s="129" t="s">
        <v>92</v>
      </c>
      <c r="C7" s="130">
        <v>0.45800000000000002</v>
      </c>
      <c r="D7" s="126">
        <f t="shared" ref="D7:D10" si="0">1-C7</f>
        <v>0.54200000000000004</v>
      </c>
      <c r="E7" s="131">
        <v>24</v>
      </c>
    </row>
    <row r="8" spans="2:10" ht="15.75" customHeight="1">
      <c r="B8" s="129" t="s">
        <v>93</v>
      </c>
      <c r="C8" s="130">
        <v>0.28699999999999998</v>
      </c>
      <c r="D8" s="126">
        <f t="shared" si="0"/>
        <v>0.71300000000000008</v>
      </c>
      <c r="E8" s="131">
        <v>268</v>
      </c>
    </row>
    <row r="9" spans="2:10" ht="15" customHeight="1">
      <c r="B9" s="129" t="s">
        <v>94</v>
      </c>
      <c r="C9" s="130">
        <v>0.24299999999999999</v>
      </c>
      <c r="D9" s="126">
        <f t="shared" si="0"/>
        <v>0.75700000000000001</v>
      </c>
      <c r="E9" s="131">
        <v>301</v>
      </c>
    </row>
    <row r="10" spans="2:10" ht="14.25" customHeight="1">
      <c r="B10" s="129" t="s">
        <v>95</v>
      </c>
      <c r="C10" s="130">
        <v>0.189</v>
      </c>
      <c r="D10" s="126">
        <f t="shared" si="0"/>
        <v>0.81099999999999994</v>
      </c>
      <c r="E10" s="131">
        <v>339</v>
      </c>
    </row>
    <row r="11" spans="2:10" ht="15.75" customHeight="1">
      <c r="B11" s="125"/>
      <c r="C11" s="126"/>
      <c r="D11" s="126"/>
      <c r="E11" s="127"/>
    </row>
    <row r="12" spans="2:10" ht="15.75" customHeight="1">
      <c r="B12" s="123" t="s">
        <v>132</v>
      </c>
      <c r="C12" s="123"/>
    </row>
    <row r="13" spans="2:10" ht="15.75" customHeight="1">
      <c r="B13" s="135" t="s">
        <v>102</v>
      </c>
      <c r="C13" s="130">
        <v>0.34200000000000003</v>
      </c>
      <c r="D13" s="126">
        <f t="shared" ref="D13:D16" si="1">1-C13</f>
        <v>0.65799999999999992</v>
      </c>
      <c r="E13" s="131">
        <v>149</v>
      </c>
    </row>
    <row r="14" spans="2:10" ht="15.75" customHeight="1">
      <c r="B14" s="135" t="s">
        <v>103</v>
      </c>
      <c r="C14" s="130">
        <v>0.253</v>
      </c>
      <c r="D14" s="126">
        <f t="shared" si="1"/>
        <v>0.747</v>
      </c>
      <c r="E14" s="131">
        <v>289</v>
      </c>
    </row>
    <row r="15" spans="2:10" ht="15.75" customHeight="1">
      <c r="B15" s="135" t="s">
        <v>104</v>
      </c>
      <c r="C15" s="130">
        <v>0.156</v>
      </c>
      <c r="D15" s="126">
        <f t="shared" si="1"/>
        <v>0.84399999999999997</v>
      </c>
      <c r="E15" s="131">
        <v>294</v>
      </c>
    </row>
    <row r="16" spans="2:10" ht="15.75" customHeight="1">
      <c r="B16" s="135" t="s">
        <v>105</v>
      </c>
      <c r="C16" s="130">
        <v>0.26800000000000002</v>
      </c>
      <c r="D16" s="126">
        <f t="shared" si="1"/>
        <v>0.73199999999999998</v>
      </c>
      <c r="E16" s="131">
        <v>205</v>
      </c>
    </row>
    <row r="17" spans="2:11" ht="15.75" customHeight="1"/>
    <row r="18" spans="2:11" ht="15.75" customHeight="1">
      <c r="B18" s="156" t="s">
        <v>133</v>
      </c>
    </row>
    <row r="19" spans="2:11" ht="15.75" customHeight="1">
      <c r="B19" s="135" t="s">
        <v>134</v>
      </c>
      <c r="C19" s="130">
        <v>0.23699999999999999</v>
      </c>
      <c r="D19" s="130">
        <f t="shared" ref="D19:D21" si="2">1-C19</f>
        <v>0.76300000000000001</v>
      </c>
      <c r="E19" s="131">
        <v>726</v>
      </c>
    </row>
    <row r="20" spans="2:11" ht="15.75" customHeight="1">
      <c r="B20" s="135" t="s">
        <v>135</v>
      </c>
      <c r="C20" s="130">
        <v>0.19800000000000001</v>
      </c>
      <c r="D20" s="130">
        <f t="shared" si="2"/>
        <v>0.80200000000000005</v>
      </c>
      <c r="E20" s="131">
        <v>172</v>
      </c>
    </row>
    <row r="21" spans="2:11">
      <c r="B21" s="135" t="s">
        <v>136</v>
      </c>
      <c r="C21" s="130">
        <v>0.48699999999999999</v>
      </c>
      <c r="D21" s="130">
        <f t="shared" si="2"/>
        <v>0.51300000000000001</v>
      </c>
      <c r="E21" s="131">
        <v>39</v>
      </c>
    </row>
    <row r="22" spans="2:11" ht="14.25" customHeight="1"/>
    <row r="25" spans="2:11">
      <c r="B25" s="135"/>
      <c r="C25" s="136"/>
      <c r="D25" s="136"/>
      <c r="E25" s="136"/>
      <c r="F25" s="137"/>
      <c r="K25" s="138"/>
    </row>
    <row r="26" spans="2:11">
      <c r="B26" s="135"/>
      <c r="C26" s="136"/>
      <c r="D26" s="136"/>
      <c r="E26" s="136"/>
      <c r="F26" s="137"/>
      <c r="K26" s="138"/>
    </row>
    <row r="27" spans="2:11">
      <c r="B27" s="135"/>
      <c r="C27" s="136"/>
      <c r="D27" s="136"/>
      <c r="E27" s="136"/>
      <c r="F27" s="137"/>
      <c r="K27" s="138"/>
    </row>
    <row r="28" spans="2:11">
      <c r="B28" s="135"/>
      <c r="C28" s="136"/>
      <c r="D28" s="136"/>
      <c r="E28" s="136"/>
      <c r="F28" s="137"/>
      <c r="K28" s="138"/>
    </row>
    <row r="29" spans="2:11" ht="15.75">
      <c r="B29" s="135"/>
      <c r="C29" s="144" t="s">
        <v>130</v>
      </c>
      <c r="D29" s="115"/>
      <c r="E29" s="139"/>
      <c r="F29" s="137"/>
      <c r="K29" s="138"/>
    </row>
    <row r="30" spans="2:11" ht="15.75">
      <c r="D30" s="115"/>
      <c r="E30" s="136"/>
      <c r="F30" s="137"/>
      <c r="K30" s="138"/>
    </row>
    <row r="31" spans="2:11">
      <c r="B31" s="135" t="s">
        <v>83</v>
      </c>
      <c r="C31" s="136">
        <v>0.2356020942408377</v>
      </c>
      <c r="D31" s="136"/>
      <c r="E31" s="136"/>
      <c r="F31" s="137"/>
      <c r="K31" s="138"/>
    </row>
    <row r="32" spans="2:11">
      <c r="B32" s="135" t="s">
        <v>84</v>
      </c>
      <c r="C32" s="136">
        <v>0.74554973821989534</v>
      </c>
      <c r="D32" s="136"/>
      <c r="E32" s="136"/>
      <c r="F32" s="137"/>
      <c r="K32" s="138"/>
    </row>
    <row r="33" spans="2:20">
      <c r="B33" s="135" t="s">
        <v>21</v>
      </c>
      <c r="C33" s="136">
        <v>1.2565445026178011E-2</v>
      </c>
      <c r="D33" s="136"/>
      <c r="E33" s="136"/>
      <c r="F33" s="137"/>
      <c r="K33" s="138"/>
    </row>
    <row r="34" spans="2:20" ht="15" customHeight="1">
      <c r="B34" s="135" t="s">
        <v>96</v>
      </c>
      <c r="C34" s="136">
        <v>6.2827225130890054E-3</v>
      </c>
      <c r="D34" s="136"/>
      <c r="E34" s="136"/>
      <c r="F34" s="137"/>
      <c r="K34" s="138"/>
      <c r="T34" s="158"/>
    </row>
    <row r="35" spans="2:20" ht="15" customHeight="1">
      <c r="B35" s="135"/>
      <c r="C35" s="136"/>
      <c r="D35" s="136"/>
      <c r="E35" s="136"/>
      <c r="F35" s="137"/>
      <c r="K35" s="138"/>
      <c r="T35" s="158"/>
    </row>
    <row r="36" spans="2:20">
      <c r="B36" s="135"/>
      <c r="C36" s="136"/>
      <c r="D36" s="136"/>
      <c r="E36" s="136"/>
      <c r="F36" s="137"/>
      <c r="K36" s="138"/>
      <c r="T36" s="158"/>
    </row>
    <row r="37" spans="2:20" ht="15" customHeight="1">
      <c r="B37" s="135"/>
      <c r="C37" s="136"/>
      <c r="D37" s="136"/>
      <c r="E37" s="136"/>
      <c r="F37" s="137"/>
      <c r="K37" s="138"/>
      <c r="T37" s="158"/>
    </row>
    <row r="38" spans="2:20">
      <c r="B38" s="135"/>
      <c r="C38" s="136"/>
      <c r="D38" s="136"/>
      <c r="E38" s="136"/>
      <c r="F38" s="137"/>
      <c r="K38" s="138"/>
      <c r="T38" s="158"/>
    </row>
    <row r="39" spans="2:20" ht="15" customHeight="1">
      <c r="B39" s="135"/>
      <c r="C39" s="136"/>
      <c r="D39" s="136"/>
      <c r="E39" s="136"/>
      <c r="F39" s="137"/>
      <c r="K39" s="138"/>
      <c r="T39" s="158"/>
    </row>
    <row r="40" spans="2:20">
      <c r="B40" s="135"/>
      <c r="C40" s="136"/>
      <c r="D40" s="136"/>
      <c r="E40" s="136"/>
      <c r="F40" s="137"/>
      <c r="K40" s="138"/>
      <c r="T40" s="158"/>
    </row>
    <row r="41" spans="2:20">
      <c r="K41" s="138"/>
      <c r="T41" s="158"/>
    </row>
    <row r="42" spans="2:20">
      <c r="K42" s="138"/>
      <c r="T42" s="158"/>
    </row>
    <row r="43" spans="2:20">
      <c r="K43" s="138"/>
      <c r="T43" s="158"/>
    </row>
    <row r="44" spans="2:20">
      <c r="T44" s="158"/>
    </row>
    <row r="45" spans="2:20">
      <c r="T45" s="158"/>
    </row>
    <row r="46" spans="2:20" ht="15.75" customHeight="1">
      <c r="C46" s="139"/>
      <c r="D46" s="139"/>
      <c r="E46" s="139"/>
      <c r="T46" s="158"/>
    </row>
    <row r="47" spans="2:20" ht="26.25">
      <c r="C47" s="149" t="s">
        <v>110</v>
      </c>
      <c r="D47" s="115" t="s">
        <v>22</v>
      </c>
      <c r="E47" s="115"/>
      <c r="T47" s="158"/>
    </row>
    <row r="48" spans="2:20">
      <c r="B48" s="135" t="s">
        <v>83</v>
      </c>
      <c r="C48" s="136">
        <v>0.23599999999999999</v>
      </c>
      <c r="D48" s="136">
        <f>C4</f>
        <v>0.24</v>
      </c>
      <c r="E48" s="136"/>
      <c r="T48" s="158"/>
    </row>
    <row r="49" spans="2:23">
      <c r="B49" s="135" t="s">
        <v>84</v>
      </c>
      <c r="C49" s="136">
        <f>1-C48</f>
        <v>0.76400000000000001</v>
      </c>
      <c r="D49" s="136">
        <f>D4</f>
        <v>0.76</v>
      </c>
      <c r="E49" s="136"/>
      <c r="T49" s="158"/>
    </row>
    <row r="50" spans="2:23">
      <c r="B50" s="135"/>
      <c r="C50" s="136"/>
      <c r="D50" s="136"/>
      <c r="E50" s="136"/>
      <c r="T50" s="158"/>
    </row>
    <row r="51" spans="2:23">
      <c r="B51" s="135"/>
      <c r="C51" s="136"/>
      <c r="D51" s="136"/>
      <c r="E51" s="136"/>
      <c r="T51" s="158"/>
    </row>
    <row r="52" spans="2:23">
      <c r="B52" s="135"/>
      <c r="C52" s="136"/>
      <c r="D52" s="136"/>
      <c r="E52" s="136"/>
      <c r="T52" s="158"/>
    </row>
    <row r="53" spans="2:23">
      <c r="B53" s="135"/>
      <c r="C53" s="136"/>
      <c r="D53" s="136"/>
      <c r="E53" s="136"/>
      <c r="T53" s="158"/>
    </row>
    <row r="54" spans="2:23">
      <c r="D54" s="142"/>
      <c r="E54" s="142"/>
    </row>
    <row r="56" spans="2:23" ht="15">
      <c r="C56" s="181" t="s">
        <v>146</v>
      </c>
      <c r="D56" s="181"/>
    </row>
    <row r="57" spans="2:23" ht="15" customHeight="1">
      <c r="W57" s="158"/>
    </row>
    <row r="58" spans="2:23" ht="15" customHeight="1">
      <c r="C58" s="183" t="s">
        <v>145</v>
      </c>
      <c r="D58" s="183"/>
      <c r="W58" s="158"/>
    </row>
    <row r="59" spans="2:23" ht="15.75">
      <c r="C59" s="115" t="s">
        <v>83</v>
      </c>
      <c r="D59" s="115" t="s">
        <v>84</v>
      </c>
      <c r="W59" s="158"/>
    </row>
    <row r="60" spans="2:23" ht="15" customHeight="1">
      <c r="B60" s="159" t="s">
        <v>140</v>
      </c>
      <c r="C60" s="160">
        <v>0.27027027027027029</v>
      </c>
      <c r="D60" s="160">
        <v>0.20596590909090909</v>
      </c>
      <c r="W60" s="158"/>
    </row>
    <row r="61" spans="2:23">
      <c r="B61" s="159" t="s">
        <v>141</v>
      </c>
      <c r="C61" s="160">
        <v>4.954954954954955E-2</v>
      </c>
      <c r="D61" s="160">
        <v>9.0909090909090912E-2</v>
      </c>
      <c r="W61" s="158"/>
    </row>
    <row r="62" spans="2:23">
      <c r="B62" s="159" t="s">
        <v>142</v>
      </c>
      <c r="C62" s="160">
        <v>0.45045045045045046</v>
      </c>
      <c r="D62" s="160">
        <v>0.49857954545454547</v>
      </c>
      <c r="S62" s="158"/>
      <c r="W62" s="158"/>
    </row>
    <row r="63" spans="2:23">
      <c r="B63" s="159" t="s">
        <v>143</v>
      </c>
      <c r="C63" s="160">
        <v>0.17117117117117117</v>
      </c>
      <c r="D63" s="160">
        <v>0.15340909090909091</v>
      </c>
      <c r="S63" s="158"/>
      <c r="W63" s="158"/>
    </row>
    <row r="64" spans="2:23">
      <c r="B64" s="159" t="s">
        <v>144</v>
      </c>
      <c r="C64" s="160">
        <v>5.8558558558558557E-2</v>
      </c>
      <c r="D64" s="160">
        <v>5.113636363636364E-2</v>
      </c>
      <c r="S64" s="158"/>
      <c r="W64" s="158"/>
    </row>
    <row r="65" spans="2:23">
      <c r="B65" s="161"/>
      <c r="C65" s="160"/>
      <c r="D65" s="160"/>
      <c r="S65" s="158"/>
      <c r="W65" s="158"/>
    </row>
    <row r="66" spans="2:23">
      <c r="C66" s="184" t="s">
        <v>110</v>
      </c>
      <c r="D66" s="184"/>
      <c r="S66" s="158"/>
      <c r="W66" s="158"/>
    </row>
    <row r="67" spans="2:23" ht="15.75">
      <c r="C67" s="115" t="s">
        <v>83</v>
      </c>
      <c r="D67" s="115" t="s">
        <v>84</v>
      </c>
      <c r="E67" s="162"/>
      <c r="S67" s="158"/>
      <c r="W67" s="158"/>
    </row>
    <row r="68" spans="2:23">
      <c r="B68" s="159" t="s">
        <v>140</v>
      </c>
      <c r="C68" s="160">
        <v>0.24183006535947713</v>
      </c>
      <c r="D68" s="160">
        <v>0.17131474103585656</v>
      </c>
      <c r="S68" s="158"/>
      <c r="W68" s="158"/>
    </row>
    <row r="69" spans="2:23" ht="14.25" customHeight="1">
      <c r="B69" s="159" t="s">
        <v>141</v>
      </c>
      <c r="C69" s="160">
        <v>4.5751633986928102E-2</v>
      </c>
      <c r="D69" s="160">
        <v>9.9601593625498003E-2</v>
      </c>
      <c r="S69" s="158"/>
      <c r="W69" s="158"/>
    </row>
    <row r="70" spans="2:23">
      <c r="B70" s="159" t="s">
        <v>142</v>
      </c>
      <c r="C70" s="160">
        <v>0.49019607843137253</v>
      </c>
      <c r="D70" s="160">
        <v>0.5239043824701195</v>
      </c>
      <c r="S70" s="158"/>
      <c r="W70" s="158"/>
    </row>
    <row r="71" spans="2:23" ht="14.25" customHeight="1">
      <c r="B71" s="159" t="s">
        <v>143</v>
      </c>
      <c r="C71" s="160">
        <v>0.16993464052287582</v>
      </c>
      <c r="D71" s="160">
        <v>0.14741035856573706</v>
      </c>
      <c r="S71" s="158"/>
      <c r="W71" s="158"/>
    </row>
    <row r="72" spans="2:23">
      <c r="B72" s="159" t="s">
        <v>144</v>
      </c>
      <c r="C72" s="160">
        <v>5.2287581699346407E-2</v>
      </c>
      <c r="D72" s="160">
        <v>5.7768924302788835E-2</v>
      </c>
      <c r="S72" s="158"/>
      <c r="W72" s="158"/>
    </row>
    <row r="73" spans="2:23">
      <c r="B73" s="159"/>
      <c r="C73" s="160"/>
      <c r="D73" s="160"/>
      <c r="S73" s="158"/>
      <c r="W73" s="158"/>
    </row>
    <row r="74" spans="2:23">
      <c r="B74" s="159"/>
      <c r="C74" s="160"/>
      <c r="D74" s="160"/>
      <c r="S74" s="158"/>
      <c r="W74" s="158"/>
    </row>
    <row r="75" spans="2:23" ht="15">
      <c r="C75" s="181" t="s">
        <v>147</v>
      </c>
      <c r="D75" s="181"/>
      <c r="S75" s="158"/>
      <c r="W75" s="158"/>
    </row>
    <row r="76" spans="2:23" ht="14.25" customHeight="1">
      <c r="S76" s="158"/>
      <c r="W76" s="158"/>
    </row>
    <row r="77" spans="2:23" ht="15.75">
      <c r="C77" s="183" t="s">
        <v>145</v>
      </c>
      <c r="D77" s="183"/>
      <c r="S77" s="158"/>
      <c r="W77" s="158"/>
    </row>
    <row r="78" spans="2:23" ht="15.75">
      <c r="C78" s="115" t="s">
        <v>83</v>
      </c>
      <c r="D78" s="115" t="s">
        <v>84</v>
      </c>
      <c r="S78" s="158"/>
      <c r="W78" s="158"/>
    </row>
    <row r="79" spans="2:23">
      <c r="B79" s="159" t="s">
        <v>140</v>
      </c>
      <c r="C79" s="160">
        <v>0.36269430051813473</v>
      </c>
      <c r="D79" s="160">
        <v>0.37306501547987614</v>
      </c>
      <c r="S79" s="158"/>
    </row>
    <row r="80" spans="2:23">
      <c r="B80" s="159" t="s">
        <v>141</v>
      </c>
      <c r="C80" s="160">
        <v>0.20207253886010362</v>
      </c>
      <c r="D80" s="160">
        <v>0.18885448916408668</v>
      </c>
      <c r="S80" s="158"/>
    </row>
    <row r="81" spans="2:19">
      <c r="B81" s="159" t="s">
        <v>142</v>
      </c>
      <c r="C81" s="160">
        <v>0.22279792746113988</v>
      </c>
      <c r="D81" s="160">
        <v>0.23219814241486067</v>
      </c>
      <c r="S81" s="158"/>
    </row>
    <row r="82" spans="2:19">
      <c r="B82" s="159" t="s">
        <v>143</v>
      </c>
      <c r="C82" s="160">
        <v>0.17098445595854922</v>
      </c>
      <c r="D82" s="160">
        <v>0.15634674922600619</v>
      </c>
      <c r="S82" s="158"/>
    </row>
    <row r="83" spans="2:19">
      <c r="B83" s="159" t="s">
        <v>144</v>
      </c>
      <c r="C83" s="160">
        <v>4.1450777202072547E-2</v>
      </c>
      <c r="D83" s="160">
        <v>4.9535603715170282E-2</v>
      </c>
      <c r="S83" s="158"/>
    </row>
    <row r="84" spans="2:19">
      <c r="B84" s="161"/>
      <c r="C84" s="160"/>
      <c r="D84" s="160"/>
    </row>
    <row r="85" spans="2:19">
      <c r="C85" s="184" t="s">
        <v>110</v>
      </c>
      <c r="D85" s="184"/>
    </row>
    <row r="86" spans="2:19" ht="15.75">
      <c r="C86" s="115" t="s">
        <v>83</v>
      </c>
      <c r="D86" s="115" t="s">
        <v>84</v>
      </c>
    </row>
    <row r="87" spans="2:19">
      <c r="B87" s="159" t="s">
        <v>140</v>
      </c>
      <c r="C87" s="160">
        <v>0.37037037037037041</v>
      </c>
      <c r="D87" s="160">
        <v>0.37259100642398285</v>
      </c>
    </row>
    <row r="88" spans="2:19">
      <c r="B88" s="159" t="s">
        <v>141</v>
      </c>
      <c r="C88" s="160">
        <v>0.25185185185185183</v>
      </c>
      <c r="D88" s="160">
        <v>0.19914346895074947</v>
      </c>
    </row>
    <row r="89" spans="2:19">
      <c r="B89" s="159" t="s">
        <v>142</v>
      </c>
      <c r="C89" s="160">
        <v>0.1851851851851852</v>
      </c>
      <c r="D89" s="160">
        <v>0.22698072805139188</v>
      </c>
    </row>
    <row r="90" spans="2:19">
      <c r="B90" s="159" t="s">
        <v>143</v>
      </c>
      <c r="C90" s="160">
        <v>0.15555555555555556</v>
      </c>
      <c r="D90" s="160">
        <v>0.15417558886509636</v>
      </c>
    </row>
    <row r="91" spans="2:19">
      <c r="B91" s="159" t="s">
        <v>144</v>
      </c>
      <c r="C91" s="160">
        <v>3.7037037037037035E-2</v>
      </c>
      <c r="D91" s="160">
        <v>4.7109207708779445E-2</v>
      </c>
    </row>
    <row r="98" spans="1:5" ht="29.25" customHeight="1">
      <c r="B98" s="179" t="s">
        <v>28</v>
      </c>
      <c r="C98" s="179"/>
      <c r="D98" s="179"/>
      <c r="E98" s="179"/>
    </row>
    <row r="99" spans="1:5" ht="36">
      <c r="B99" s="135" t="s">
        <v>29</v>
      </c>
      <c r="C99" s="135" t="s">
        <v>30</v>
      </c>
      <c r="D99" s="135" t="s">
        <v>31</v>
      </c>
      <c r="E99" s="135" t="s">
        <v>32</v>
      </c>
    </row>
    <row r="100" spans="1:5" ht="15">
      <c r="A100" s="135" t="s">
        <v>111</v>
      </c>
      <c r="B100" s="75">
        <v>0.16300000000000001</v>
      </c>
      <c r="C100" s="75">
        <v>0.22800000000000001</v>
      </c>
      <c r="D100" s="75">
        <v>0.254</v>
      </c>
      <c r="E100" s="75">
        <v>0.26500000000000001</v>
      </c>
    </row>
    <row r="101" spans="1:5" ht="15">
      <c r="A101" s="135" t="s">
        <v>1</v>
      </c>
      <c r="B101" s="75">
        <v>0.2</v>
      </c>
      <c r="C101" s="75">
        <v>0.23</v>
      </c>
      <c r="D101" s="75">
        <v>0.24099999999999999</v>
      </c>
      <c r="E101" s="75">
        <v>0.26500000000000001</v>
      </c>
    </row>
    <row r="112" spans="1:5" ht="15">
      <c r="B112" s="181" t="s">
        <v>125</v>
      </c>
      <c r="C112" s="181"/>
      <c r="D112" s="181"/>
    </row>
    <row r="114" spans="2:5" ht="15.75">
      <c r="C114" s="115" t="s">
        <v>84</v>
      </c>
      <c r="D114" s="115" t="s">
        <v>83</v>
      </c>
      <c r="E114" s="115" t="s">
        <v>126</v>
      </c>
    </row>
    <row r="115" spans="2:5" ht="15">
      <c r="B115" s="135" t="s">
        <v>115</v>
      </c>
      <c r="C115" s="154">
        <v>3.7571428571428567</v>
      </c>
      <c r="D115" s="154">
        <v>4.5163398692810457</v>
      </c>
    </row>
    <row r="116" spans="2:5" ht="15">
      <c r="B116" s="135" t="s">
        <v>117</v>
      </c>
      <c r="C116" s="154">
        <v>3.7383720930232558</v>
      </c>
      <c r="D116" s="154">
        <v>4.525581395348838</v>
      </c>
    </row>
    <row r="117" spans="2:5" ht="15">
      <c r="B117" s="135" t="s">
        <v>127</v>
      </c>
      <c r="C117" s="154"/>
      <c r="D117" s="154"/>
      <c r="E117" s="155">
        <v>3.93</v>
      </c>
    </row>
    <row r="118" spans="2:5" ht="15">
      <c r="E118" s="29"/>
    </row>
    <row r="119" spans="2:5" ht="15">
      <c r="B119" s="135" t="s">
        <v>114</v>
      </c>
      <c r="C119" s="154">
        <v>5.1380000000000008</v>
      </c>
      <c r="D119" s="154">
        <v>5.2322580645161283</v>
      </c>
    </row>
    <row r="120" spans="2:5" ht="15">
      <c r="B120" s="135" t="s">
        <v>116</v>
      </c>
      <c r="C120" s="154">
        <v>4.9087018544935805</v>
      </c>
      <c r="D120" s="154">
        <v>5.2805429864253393</v>
      </c>
    </row>
    <row r="121" spans="2:5" ht="15">
      <c r="B121" s="135" t="s">
        <v>128</v>
      </c>
      <c r="E121" s="155">
        <v>4.99</v>
      </c>
    </row>
    <row r="122" spans="2:5">
      <c r="B122" s="135"/>
    </row>
    <row r="123" spans="2:5" ht="15">
      <c r="B123" s="135" t="s">
        <v>113</v>
      </c>
      <c r="C123" s="154">
        <v>5.0439121756487033</v>
      </c>
      <c r="D123" s="154">
        <v>5.3032258064516116</v>
      </c>
    </row>
    <row r="124" spans="2:5" ht="15">
      <c r="B124" s="135" t="s">
        <v>112</v>
      </c>
      <c r="C124" s="154">
        <v>4.859375</v>
      </c>
      <c r="D124" s="154">
        <v>5.3063063063063067</v>
      </c>
    </row>
    <row r="125" spans="2:5" ht="15">
      <c r="B125" s="135" t="s">
        <v>129</v>
      </c>
      <c r="E125" s="155">
        <v>4.97</v>
      </c>
    </row>
  </sheetData>
  <mergeCells count="9">
    <mergeCell ref="B98:E98"/>
    <mergeCell ref="B112:D112"/>
    <mergeCell ref="C77:D77"/>
    <mergeCell ref="C85:D85"/>
    <mergeCell ref="C58:D58"/>
    <mergeCell ref="C66:D66"/>
    <mergeCell ref="C56:D56"/>
    <mergeCell ref="C75:D75"/>
    <mergeCell ref="C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Hoja1</vt:lpstr>
      <vt:lpstr>P23_Ir a votar</vt:lpstr>
      <vt:lpstr>P23_2_Ir a votar x Variables</vt:lpstr>
      <vt:lpstr>P22_Pactos</vt:lpstr>
      <vt:lpstr>P28_1_Evitar Mayoría nac.</vt:lpstr>
      <vt:lpstr>P28_1_1_Evitar Mayoría nac.</vt:lpstr>
      <vt:lpstr>P28_2_Conseguir Mayoría nac. </vt:lpstr>
      <vt:lpstr>P28_2_1_Conseguir Mayoría nac.</vt:lpstr>
      <vt:lpstr>P28_3_Uso de encuestas</vt:lpstr>
      <vt:lpstr>P28_3_1_Uso de encuestas</vt:lpstr>
      <vt:lpstr>P28_4_Candidato-a</vt:lpstr>
      <vt:lpstr>P28_4_1_Candidato-a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2018-12-09T17:02:17Z</dcterms:created>
  <dcterms:modified xsi:type="dcterms:W3CDTF">2018-12-14T01:35:40Z</dcterms:modified>
</cp:coreProperties>
</file>